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trlProps/ctrlProp1.xml" ContentType="application/vnd.ms-excel.controlproperties+xml"/>
  <Override PartName="/xl/tables/table2.xml" ContentType="application/vnd.openxmlformats-officedocument.spreadsheetml.table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trlProps/ctrlProp2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filterPrivacy="1" codeName="ThisWorkbook"/>
  <xr:revisionPtr revIDLastSave="0" documentId="13_ncr:1_{149F7DAF-922E-4347-8039-8A177FFD623F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Project日程表 1" sheetId="3" r:id="rId1"/>
    <sheet name="Project日程表2" sheetId="1" r:id="rId2"/>
    <sheet name="Project日程表3" sheetId="4" r:id="rId3"/>
    <sheet name="计算" sheetId="2" state="hidden" r:id="rId4"/>
  </sheets>
  <definedNames>
    <definedName name="Actual">(PeriodInActual*(Project日程表3!$E1&gt;0))*PeriodInPlan</definedName>
    <definedName name="ActualBeyond">PeriodInActual*(Project日程表3!$E1&gt;0)</definedName>
    <definedName name="DayRails">StartDateWindow+ROW(Project日程表2!$1:$25)-1</definedName>
    <definedName name="GridCalc">IFERROR(计算!$A1/SUMPRODUCT( (Activities[Id]=计算!$C1)*(Activities[开始]&lt;=计算!A$31)*((Activities[结束]&gt;=计算!A$31)+(LEN(Activities[结束])=0)*(Activities[开始]=计算!A$31)) ),NA())</definedName>
    <definedName name="PercentComplete">PercentCompleteBeyond*PeriodInPlan</definedName>
    <definedName name="PercentCompleteBeyond">(Project日程表3!A$8=MEDIAN(Project日程表3!A$8,Project日程表3!$E1,Project日程表3!$E1+Project日程表3!$F1)*(Project日程表3!$E1&gt;0))*((Project日程表3!A$8&lt;(INT(Project日程表3!$E1+Project日程表3!$F1*Project日程表3!$G1)))+(Project日程表3!A$8=Project日程表3!$E1))*(Project日程表3!$G1&gt;0)</definedName>
    <definedName name="period_selected">Project日程表3!$N$3</definedName>
    <definedName name="PeriodInActual">Project日程表3!A$8=MEDIAN(Project日程表3!A$8,Project日程表3!$E1,Project日程表3!$E1+Project日程表3!$F1-1)</definedName>
    <definedName name="PeriodInPlan">Project日程表3!A$8=MEDIAN(Project日程表3!A$8,Project日程表3!$C1,Project日程表3!$C1+Project日程表3!$D1-1)</definedName>
    <definedName name="Plan">PeriodInPlan*(Project日程表3!$C1&gt;0)</definedName>
    <definedName name="_xlnm.Print_Area" localSheetId="0">'Project日程表 1'!$A$1:$N$17</definedName>
    <definedName name="_xlnm.Print_Area" localSheetId="2">Project日程表3!$A$1:$BA$35</definedName>
    <definedName name="ProjectEnd">'Project日程表 1'!$L$21</definedName>
    <definedName name="ProjectStart">'Project日程表 1'!$L$19</definedName>
    <definedName name="StartDate">计算!$D$28</definedName>
    <definedName name="StartDateWindow">计算!$D$25</definedName>
    <definedName name="WindowDays">计算!$D$29</definedName>
    <definedName name="WindowOffset">计算!$D$26</definedName>
  </definedName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0" i="3" l="1"/>
  <c r="E21" i="3"/>
  <c r="E22" i="3"/>
  <c r="E23" i="3"/>
  <c r="E24" i="3"/>
  <c r="E25" i="3"/>
  <c r="E26" i="3"/>
  <c r="E27" i="3"/>
  <c r="E28" i="3"/>
  <c r="E29" i="3"/>
  <c r="E30" i="3"/>
  <c r="E31" i="3"/>
  <c r="D20" i="1" l="1"/>
  <c r="D23" i="1" l="1"/>
  <c r="D24" i="1" s="1"/>
  <c r="D3" i="2"/>
  <c r="F71" i="2"/>
  <c r="G71" i="2" s="1"/>
  <c r="H71" i="2" s="1"/>
  <c r="I71" i="2" s="1"/>
  <c r="J71" i="2" s="1"/>
  <c r="K71" i="2" s="1"/>
  <c r="L71" i="2" s="1"/>
  <c r="M71" i="2" s="1"/>
  <c r="N71" i="2" s="1"/>
  <c r="O71" i="2" s="1"/>
  <c r="P71" i="2" s="1"/>
  <c r="Q71" i="2" s="1"/>
  <c r="R71" i="2" s="1"/>
  <c r="S71" i="2" s="1"/>
  <c r="T71" i="2" s="1"/>
  <c r="U71" i="2" s="1"/>
  <c r="V71" i="2" s="1"/>
  <c r="W71" i="2" s="1"/>
  <c r="X71" i="2" s="1"/>
  <c r="Y71" i="2" s="1"/>
  <c r="Z71" i="2" s="1"/>
  <c r="AA71" i="2" s="1"/>
  <c r="AB71" i="2" s="1"/>
  <c r="AC71" i="2" s="1"/>
  <c r="AD71" i="2" s="1"/>
  <c r="AE71" i="2" s="1"/>
  <c r="AF71" i="2" s="1"/>
  <c r="AG71" i="2" s="1"/>
  <c r="AH71" i="2" s="1"/>
  <c r="F69" i="2"/>
  <c r="G69" i="2" s="1"/>
  <c r="H69" i="2" s="1"/>
  <c r="I69" i="2" s="1"/>
  <c r="J69" i="2" s="1"/>
  <c r="K69" i="2" s="1"/>
  <c r="L69" i="2" s="1"/>
  <c r="M69" i="2" s="1"/>
  <c r="N69" i="2" s="1"/>
  <c r="O69" i="2" s="1"/>
  <c r="P69" i="2" s="1"/>
  <c r="Q69" i="2" s="1"/>
  <c r="R69" i="2" s="1"/>
  <c r="S69" i="2" s="1"/>
  <c r="T69" i="2" s="1"/>
  <c r="U69" i="2" s="1"/>
  <c r="V69" i="2" s="1"/>
  <c r="W69" i="2" s="1"/>
  <c r="X69" i="2" s="1"/>
  <c r="Y69" i="2" s="1"/>
  <c r="Z69" i="2" s="1"/>
  <c r="AA69" i="2" s="1"/>
  <c r="AB69" i="2" s="1"/>
  <c r="AC69" i="2" s="1"/>
  <c r="AD69" i="2" s="1"/>
  <c r="AE69" i="2" s="1"/>
  <c r="AF69" i="2" s="1"/>
  <c r="AG69" i="2" s="1"/>
  <c r="AH69" i="2" s="1"/>
  <c r="E24" i="1" l="1"/>
  <c r="D25" i="1"/>
  <c r="A33" i="2"/>
  <c r="A34" i="2" s="1"/>
  <c r="A35" i="2" s="1"/>
  <c r="A36" i="2" s="1"/>
  <c r="A37" i="2" s="1"/>
  <c r="A38" i="2" s="1"/>
  <c r="A39" i="2" s="1"/>
  <c r="A40" i="2" s="1"/>
  <c r="D28" i="2"/>
  <c r="D25" i="2" s="1"/>
  <c r="E14" i="2"/>
  <c r="E13" i="2"/>
  <c r="E12" i="2"/>
  <c r="E11" i="2"/>
  <c r="E10" i="2"/>
  <c r="E9" i="2"/>
  <c r="E8" i="2"/>
  <c r="E7" i="2"/>
  <c r="E6" i="2"/>
  <c r="B23" i="1"/>
  <c r="D26" i="1" l="1"/>
  <c r="D27" i="1" s="1"/>
  <c r="E27" i="1" s="1"/>
  <c r="E25" i="1"/>
  <c r="E31" i="2"/>
  <c r="F31" i="2" s="1"/>
  <c r="G31" i="2" s="1"/>
  <c r="H31" i="2" s="1"/>
  <c r="I31" i="2" s="1"/>
  <c r="J31" i="2" s="1"/>
  <c r="K31" i="2" s="1"/>
  <c r="L31" i="2" s="1"/>
  <c r="M31" i="2" s="1"/>
  <c r="N31" i="2" s="1"/>
  <c r="O31" i="2" s="1"/>
  <c r="P31" i="2" s="1"/>
  <c r="Q31" i="2" s="1"/>
  <c r="R31" i="2" s="1"/>
  <c r="S31" i="2" s="1"/>
  <c r="T31" i="2" s="1"/>
  <c r="U31" i="2" s="1"/>
  <c r="V31" i="2" s="1"/>
  <c r="W31" i="2" s="1"/>
  <c r="X31" i="2" s="1"/>
  <c r="Y31" i="2" s="1"/>
  <c r="Z31" i="2" s="1"/>
  <c r="AA31" i="2" s="1"/>
  <c r="AB31" i="2" s="1"/>
  <c r="AC31" i="2" s="1"/>
  <c r="AD31" i="2" s="1"/>
  <c r="AE31" i="2" s="1"/>
  <c r="AF31" i="2" s="1"/>
  <c r="AG31" i="2" s="1"/>
  <c r="AH31" i="2" s="1"/>
  <c r="AH55" i="2" s="1"/>
  <c r="AH70" i="2" s="1"/>
  <c r="B24" i="1"/>
  <c r="B25" i="1" s="1"/>
  <c r="B26" i="1" s="1"/>
  <c r="B27" i="1" s="1"/>
  <c r="B28" i="1" s="1"/>
  <c r="B29" i="1" s="1"/>
  <c r="B30" i="1" s="1"/>
  <c r="B31" i="1" s="1"/>
  <c r="B32" i="1" s="1"/>
  <c r="B33" i="1" s="1"/>
  <c r="B34" i="1" s="1"/>
  <c r="D28" i="1" l="1"/>
  <c r="D29" i="1" s="1"/>
  <c r="D30" i="1" s="1"/>
  <c r="D31" i="1" s="1"/>
  <c r="AH72" i="2"/>
  <c r="AH56" i="2"/>
  <c r="J55" i="2"/>
  <c r="J70" i="2" s="1"/>
  <c r="P43" i="2"/>
  <c r="U55" i="2"/>
  <c r="U70" i="2" s="1"/>
  <c r="I55" i="2"/>
  <c r="I70" i="2" s="1"/>
  <c r="I43" i="2"/>
  <c r="AB55" i="2"/>
  <c r="AB70" i="2" s="1"/>
  <c r="P55" i="2"/>
  <c r="P70" i="2" s="1"/>
  <c r="G55" i="2"/>
  <c r="G70" i="2" s="1"/>
  <c r="M55" i="2"/>
  <c r="M70" i="2" s="1"/>
  <c r="J43" i="2"/>
  <c r="N43" i="2"/>
  <c r="U43" i="2"/>
  <c r="AF55" i="2"/>
  <c r="AF70" i="2" s="1"/>
  <c r="AF43" i="2"/>
  <c r="Z43" i="2"/>
  <c r="T43" i="2"/>
  <c r="AG43" i="2"/>
  <c r="Y43" i="2"/>
  <c r="Z55" i="2"/>
  <c r="Z70" i="2" s="1"/>
  <c r="AB43" i="2"/>
  <c r="AA43" i="2"/>
  <c r="S43" i="2"/>
  <c r="T55" i="2"/>
  <c r="T70" i="2" s="1"/>
  <c r="M43" i="2"/>
  <c r="V43" i="2"/>
  <c r="O43" i="2"/>
  <c r="G43" i="2"/>
  <c r="H55" i="2"/>
  <c r="H70" i="2" s="1"/>
  <c r="L55" i="2"/>
  <c r="L70" i="2" s="1"/>
  <c r="AD55" i="2"/>
  <c r="AD70" i="2" s="1"/>
  <c r="X55" i="2"/>
  <c r="X70" i="2" s="1"/>
  <c r="R55" i="2"/>
  <c r="R70" i="2" s="1"/>
  <c r="V55" i="2"/>
  <c r="V70" i="2" s="1"/>
  <c r="Y55" i="2"/>
  <c r="Y70" i="2" s="1"/>
  <c r="O55" i="2"/>
  <c r="O70" i="2" s="1"/>
  <c r="N55" i="2"/>
  <c r="N70" i="2" s="1"/>
  <c r="H43" i="2"/>
  <c r="F55" i="2"/>
  <c r="F70" i="2" s="1"/>
  <c r="S55" i="2"/>
  <c r="S70" i="2" s="1"/>
  <c r="X43" i="2"/>
  <c r="AD43" i="2"/>
  <c r="R43" i="2"/>
  <c r="AG55" i="2"/>
  <c r="AG70" i="2" s="1"/>
  <c r="L43" i="2"/>
  <c r="AA55" i="2"/>
  <c r="AA70" i="2" s="1"/>
  <c r="F43" i="2"/>
  <c r="K43" i="2"/>
  <c r="AE55" i="2"/>
  <c r="AE70" i="2" s="1"/>
  <c r="AC43" i="2"/>
  <c r="W43" i="2"/>
  <c r="E43" i="2"/>
  <c r="AH43" i="2"/>
  <c r="Q55" i="2"/>
  <c r="Q70" i="2" s="1"/>
  <c r="AE43" i="2"/>
  <c r="K55" i="2"/>
  <c r="K70" i="2" s="1"/>
  <c r="E55" i="2"/>
  <c r="E70" i="2" s="1"/>
  <c r="Q43" i="2"/>
  <c r="W55" i="2"/>
  <c r="W70" i="2" s="1"/>
  <c r="AC55" i="2"/>
  <c r="AC70" i="2" s="1"/>
  <c r="AI31" i="2"/>
  <c r="E28" i="1" l="1"/>
  <c r="E29" i="1"/>
  <c r="P56" i="2"/>
  <c r="D32" i="1"/>
  <c r="E31" i="1"/>
  <c r="AA72" i="2"/>
  <c r="E72" i="2"/>
  <c r="F72" i="2"/>
  <c r="J56" i="2"/>
  <c r="AE72" i="2"/>
  <c r="AD72" i="2"/>
  <c r="AB72" i="2"/>
  <c r="X72" i="2"/>
  <c r="Z72" i="2"/>
  <c r="Q72" i="2"/>
  <c r="O72" i="2"/>
  <c r="L72" i="2"/>
  <c r="T72" i="2"/>
  <c r="S72" i="2"/>
  <c r="K72" i="2"/>
  <c r="Y72" i="2"/>
  <c r="I72" i="2"/>
  <c r="H72" i="2"/>
  <c r="V72" i="2"/>
  <c r="M72" i="2"/>
  <c r="U72" i="2"/>
  <c r="R56" i="2"/>
  <c r="R72" i="2"/>
  <c r="G72" i="2"/>
  <c r="AF72" i="2"/>
  <c r="P72" i="2"/>
  <c r="J72" i="2"/>
  <c r="W72" i="2"/>
  <c r="AG72" i="2"/>
  <c r="N72" i="2"/>
  <c r="AC72" i="2"/>
  <c r="AF56" i="2"/>
  <c r="G56" i="2"/>
  <c r="M56" i="2"/>
  <c r="U56" i="2"/>
  <c r="Y56" i="2"/>
  <c r="I56" i="2"/>
  <c r="AA56" i="2"/>
  <c r="E56" i="2"/>
  <c r="Z56" i="2"/>
  <c r="AE56" i="2"/>
  <c r="AD56" i="2"/>
  <c r="AB56" i="2"/>
  <c r="Q56" i="2"/>
  <c r="O56" i="2"/>
  <c r="F56" i="2"/>
  <c r="T56" i="2"/>
  <c r="H56" i="2"/>
  <c r="L56" i="2"/>
  <c r="AG56" i="2"/>
  <c r="X56" i="2"/>
  <c r="N56" i="2"/>
  <c r="S56" i="2"/>
  <c r="V56" i="2"/>
  <c r="K56" i="2"/>
  <c r="AC56" i="2"/>
  <c r="W56" i="2"/>
  <c r="D58" i="2"/>
  <c r="D59" i="2" s="1"/>
  <c r="D33" i="1" l="1"/>
  <c r="D34" i="1" s="1"/>
  <c r="E32" i="1"/>
  <c r="D61" i="2"/>
  <c r="D62" i="2" s="1"/>
  <c r="D65" i="2"/>
  <c r="Q65" i="2" s="1"/>
  <c r="AH58" i="2"/>
  <c r="AH59" i="2" s="1"/>
  <c r="AB58" i="2"/>
  <c r="AB59" i="2" s="1"/>
  <c r="V58" i="2"/>
  <c r="V59" i="2" s="1"/>
  <c r="P58" i="2"/>
  <c r="P59" i="2" s="1"/>
  <c r="J58" i="2"/>
  <c r="J59" i="2" s="1"/>
  <c r="M58" i="2"/>
  <c r="M59" i="2" s="1"/>
  <c r="R58" i="2"/>
  <c r="R59" i="2" s="1"/>
  <c r="AG58" i="2"/>
  <c r="AG59" i="2" s="1"/>
  <c r="AA58" i="2"/>
  <c r="AA59" i="2" s="1"/>
  <c r="U58" i="2"/>
  <c r="U59" i="2" s="1"/>
  <c r="O58" i="2"/>
  <c r="O59" i="2" s="1"/>
  <c r="I58" i="2"/>
  <c r="I59" i="2" s="1"/>
  <c r="X58" i="2"/>
  <c r="X59" i="2" s="1"/>
  <c r="AF58" i="2"/>
  <c r="AF59" i="2" s="1"/>
  <c r="Z58" i="2"/>
  <c r="Z59" i="2" s="1"/>
  <c r="T58" i="2"/>
  <c r="T59" i="2" s="1"/>
  <c r="N58" i="2"/>
  <c r="N59" i="2" s="1"/>
  <c r="H58" i="2"/>
  <c r="H59" i="2" s="1"/>
  <c r="G58" i="2"/>
  <c r="G59" i="2" s="1"/>
  <c r="L58" i="2"/>
  <c r="L59" i="2" s="1"/>
  <c r="AE58" i="2"/>
  <c r="AE59" i="2" s="1"/>
  <c r="Y58" i="2"/>
  <c r="Y59" i="2" s="1"/>
  <c r="S58" i="2"/>
  <c r="S59" i="2" s="1"/>
  <c r="AD58" i="2"/>
  <c r="AD59" i="2" s="1"/>
  <c r="AC58" i="2"/>
  <c r="AC59" i="2" s="1"/>
  <c r="W58" i="2"/>
  <c r="W59" i="2" s="1"/>
  <c r="Q58" i="2"/>
  <c r="Q59" i="2" s="1"/>
  <c r="K58" i="2"/>
  <c r="K59" i="2" s="1"/>
  <c r="E58" i="2"/>
  <c r="E59" i="2" s="1"/>
  <c r="F58" i="2"/>
  <c r="F59" i="2" s="1"/>
  <c r="E33" i="1" l="1"/>
  <c r="AA65" i="2"/>
  <c r="R65" i="2"/>
  <c r="AE65" i="2"/>
  <c r="AF65" i="2"/>
  <c r="U65" i="2"/>
  <c r="T65" i="2"/>
  <c r="Z65" i="2"/>
  <c r="K65" i="2"/>
  <c r="N65" i="2"/>
  <c r="I65" i="2"/>
  <c r="E65" i="2"/>
  <c r="Y65" i="2"/>
  <c r="J65" i="2"/>
  <c r="P65" i="2"/>
  <c r="AH65" i="2"/>
  <c r="F65" i="2"/>
  <c r="AG65" i="2"/>
  <c r="AC65" i="2"/>
  <c r="G65" i="2"/>
  <c r="D66" i="2"/>
  <c r="P66" i="2" s="1"/>
  <c r="H65" i="2"/>
  <c r="W65" i="2"/>
  <c r="L65" i="2"/>
  <c r="M65" i="2"/>
  <c r="AD65" i="2"/>
  <c r="AB65" i="2"/>
  <c r="V65" i="2"/>
  <c r="O65" i="2"/>
  <c r="S65" i="2"/>
  <c r="X65" i="2"/>
  <c r="AH61" i="2"/>
  <c r="AH62" i="2" s="1"/>
  <c r="P61" i="2"/>
  <c r="P62" i="2" s="1"/>
  <c r="U61" i="2"/>
  <c r="U62" i="2" s="1"/>
  <c r="AG61" i="2"/>
  <c r="AG62" i="2" s="1"/>
  <c r="AF61" i="2"/>
  <c r="AF62" i="2" s="1"/>
  <c r="Z61" i="2"/>
  <c r="Z62" i="2" s="1"/>
  <c r="T61" i="2"/>
  <c r="T62" i="2" s="1"/>
  <c r="N61" i="2"/>
  <c r="N62" i="2" s="1"/>
  <c r="H61" i="2"/>
  <c r="H62" i="2" s="1"/>
  <c r="V61" i="2"/>
  <c r="V62" i="2" s="1"/>
  <c r="I61" i="2"/>
  <c r="I62" i="2" s="1"/>
  <c r="AE61" i="2"/>
  <c r="AE62" i="2" s="1"/>
  <c r="Y61" i="2"/>
  <c r="Y62" i="2" s="1"/>
  <c r="S61" i="2"/>
  <c r="S62" i="2" s="1"/>
  <c r="M61" i="2"/>
  <c r="M62" i="2" s="1"/>
  <c r="G61" i="2"/>
  <c r="G62" i="2" s="1"/>
  <c r="AD61" i="2"/>
  <c r="AD62" i="2" s="1"/>
  <c r="X61" i="2"/>
  <c r="X62" i="2" s="1"/>
  <c r="R61" i="2"/>
  <c r="R62" i="2" s="1"/>
  <c r="L61" i="2"/>
  <c r="L62" i="2" s="1"/>
  <c r="F61" i="2"/>
  <c r="F62" i="2" s="1"/>
  <c r="AC61" i="2"/>
  <c r="AC62" i="2" s="1"/>
  <c r="W61" i="2"/>
  <c r="W62" i="2" s="1"/>
  <c r="K61" i="2"/>
  <c r="K62" i="2" s="1"/>
  <c r="E61" i="2"/>
  <c r="E62" i="2" s="1"/>
  <c r="AB61" i="2"/>
  <c r="AB62" i="2" s="1"/>
  <c r="J61" i="2"/>
  <c r="J62" i="2" s="1"/>
  <c r="AA61" i="2"/>
  <c r="AA62" i="2" s="1"/>
  <c r="O61" i="2"/>
  <c r="O62" i="2" s="1"/>
  <c r="Q61" i="2"/>
  <c r="Q62" i="2" s="1"/>
  <c r="E15" i="2" l="1" a="1"/>
  <c r="E15" i="2" s="1"/>
  <c r="E16" i="2" s="1" a="1"/>
  <c r="E16" i="2" s="1"/>
  <c r="E17" i="2" s="1" a="1"/>
  <c r="E17" i="2" s="1"/>
  <c r="E18" i="2" s="1" a="1"/>
  <c r="E18" i="2" s="1"/>
  <c r="E19" i="2" s="1" a="1"/>
  <c r="E19" i="2" s="1"/>
  <c r="E20" i="2" s="1" a="1"/>
  <c r="E20" i="2" s="1"/>
  <c r="E21" i="2" s="1" a="1"/>
  <c r="E21" i="2" s="1"/>
  <c r="E22" i="2" s="1" a="1"/>
  <c r="E22" i="2" s="1"/>
  <c r="E23" i="2" s="1" a="1"/>
  <c r="E23" i="2" s="1"/>
  <c r="D9" i="2"/>
  <c r="D11" i="2" s="1"/>
  <c r="F18" i="2" s="1"/>
  <c r="C35" i="2" s="1"/>
  <c r="AI35" i="2" s="1"/>
  <c r="AH66" i="2"/>
  <c r="H66" i="2"/>
  <c r="U66" i="2"/>
  <c r="F66" i="2"/>
  <c r="Z66" i="2"/>
  <c r="AE66" i="2"/>
  <c r="AF66" i="2"/>
  <c r="R66" i="2"/>
  <c r="Y66" i="2"/>
  <c r="AC66" i="2"/>
  <c r="W66" i="2"/>
  <c r="O66" i="2"/>
  <c r="AB66" i="2"/>
  <c r="V66" i="2"/>
  <c r="AD66" i="2"/>
  <c r="X66" i="2"/>
  <c r="AA66" i="2"/>
  <c r="Q66" i="2"/>
  <c r="I66" i="2"/>
  <c r="S66" i="2"/>
  <c r="K66" i="2"/>
  <c r="T66" i="2"/>
  <c r="M66" i="2"/>
  <c r="E66" i="2"/>
  <c r="N66" i="2"/>
  <c r="G66" i="2"/>
  <c r="J66" i="2"/>
  <c r="L66" i="2"/>
  <c r="AG66" i="2"/>
  <c r="C47" i="2" l="1"/>
  <c r="D47" i="2" s="1"/>
  <c r="AC35" i="2"/>
  <c r="S35" i="2"/>
  <c r="P35" i="2"/>
  <c r="D35" i="2"/>
  <c r="X35" i="2"/>
  <c r="E35" i="2"/>
  <c r="U35" i="2"/>
  <c r="AE35" i="2"/>
  <c r="G35" i="2"/>
  <c r="L35" i="2"/>
  <c r="Q35" i="2"/>
  <c r="AB35" i="2"/>
  <c r="AG35" i="2"/>
  <c r="AF35" i="2"/>
  <c r="F19" i="2"/>
  <c r="C36" i="2" s="1"/>
  <c r="AI36" i="2" s="1"/>
  <c r="Y35" i="2"/>
  <c r="M35" i="2"/>
  <c r="AD35" i="2"/>
  <c r="R35" i="2"/>
  <c r="F35" i="2"/>
  <c r="W35" i="2"/>
  <c r="K35" i="2"/>
  <c r="AH35" i="2"/>
  <c r="V35" i="2"/>
  <c r="J35" i="2"/>
  <c r="AA35" i="2"/>
  <c r="O35" i="2"/>
  <c r="T35" i="2"/>
  <c r="H35" i="2"/>
  <c r="I35" i="2"/>
  <c r="Z35" i="2"/>
  <c r="N35" i="2"/>
  <c r="F16" i="2"/>
  <c r="C33" i="2" s="1"/>
  <c r="AI33" i="2" s="1"/>
  <c r="F17" i="2"/>
  <c r="C34" i="2" s="1"/>
  <c r="I34" i="2" s="1"/>
  <c r="F15" i="2"/>
  <c r="C32" i="2" s="1"/>
  <c r="D32" i="2" s="1"/>
  <c r="F20" i="2"/>
  <c r="C37" i="2" s="1"/>
  <c r="F22" i="2"/>
  <c r="C39" i="2" s="1"/>
  <c r="F21" i="2"/>
  <c r="C38" i="2" s="1"/>
  <c r="F23" i="2"/>
  <c r="C40" i="2" s="1"/>
  <c r="AG47" i="2" l="1"/>
  <c r="O47" i="2"/>
  <c r="W47" i="2"/>
  <c r="AA47" i="2"/>
  <c r="AE47" i="2"/>
  <c r="AD47" i="2"/>
  <c r="E47" i="2"/>
  <c r="P47" i="2"/>
  <c r="R47" i="2"/>
  <c r="AH36" i="2"/>
  <c r="AH48" i="2" s="1"/>
  <c r="F47" i="2"/>
  <c r="Y36" i="2"/>
  <c r="R36" i="2"/>
  <c r="O36" i="2"/>
  <c r="I33" i="2"/>
  <c r="T47" i="2"/>
  <c r="U47" i="2"/>
  <c r="X47" i="2"/>
  <c r="AB47" i="2"/>
  <c r="S47" i="2"/>
  <c r="F34" i="2"/>
  <c r="AC34" i="2"/>
  <c r="C44" i="2"/>
  <c r="D44" i="2" s="1"/>
  <c r="D34" i="2"/>
  <c r="C46" i="2"/>
  <c r="D46" i="2" s="1"/>
  <c r="AI34" i="2"/>
  <c r="L47" i="2"/>
  <c r="AF47" i="2"/>
  <c r="D36" i="2"/>
  <c r="Q47" i="2"/>
  <c r="W36" i="2"/>
  <c r="J36" i="2"/>
  <c r="T36" i="2"/>
  <c r="J33" i="2"/>
  <c r="AH47" i="2"/>
  <c r="AD36" i="2"/>
  <c r="F36" i="2"/>
  <c r="K36" i="2"/>
  <c r="V36" i="2"/>
  <c r="AA36" i="2"/>
  <c r="AF36" i="2"/>
  <c r="H36" i="2"/>
  <c r="M36" i="2"/>
  <c r="C48" i="2"/>
  <c r="D48" i="2" s="1"/>
  <c r="M33" i="2"/>
  <c r="X33" i="2"/>
  <c r="V47" i="2"/>
  <c r="J47" i="2"/>
  <c r="K47" i="2"/>
  <c r="AC47" i="2"/>
  <c r="Y34" i="2"/>
  <c r="V34" i="2"/>
  <c r="S34" i="2"/>
  <c r="P34" i="2"/>
  <c r="Y47" i="2"/>
  <c r="H47" i="2"/>
  <c r="M47" i="2"/>
  <c r="G47" i="2"/>
  <c r="X36" i="2"/>
  <c r="L36" i="2"/>
  <c r="AC36" i="2"/>
  <c r="Q36" i="2"/>
  <c r="E36" i="2"/>
  <c r="AB36" i="2"/>
  <c r="P36" i="2"/>
  <c r="AG36" i="2"/>
  <c r="U36" i="2"/>
  <c r="I36" i="2"/>
  <c r="Z36" i="2"/>
  <c r="N36" i="2"/>
  <c r="AE36" i="2"/>
  <c r="S36" i="2"/>
  <c r="G36" i="2"/>
  <c r="R32" i="2"/>
  <c r="AF33" i="2"/>
  <c r="W33" i="2"/>
  <c r="Z33" i="2"/>
  <c r="E33" i="2"/>
  <c r="N47" i="2"/>
  <c r="I47" i="2"/>
  <c r="F32" i="2"/>
  <c r="V32" i="2"/>
  <c r="AA33" i="2"/>
  <c r="H33" i="2"/>
  <c r="R33" i="2"/>
  <c r="AH33" i="2"/>
  <c r="AH45" i="2" s="1"/>
  <c r="D33" i="2"/>
  <c r="S33" i="2"/>
  <c r="AC33" i="2"/>
  <c r="P33" i="2"/>
  <c r="T34" i="2"/>
  <c r="AD34" i="2"/>
  <c r="K34" i="2"/>
  <c r="AA34" i="2"/>
  <c r="N34" i="2"/>
  <c r="X34" i="2"/>
  <c r="E34" i="2"/>
  <c r="U34" i="2"/>
  <c r="AF34" i="2"/>
  <c r="H34" i="2"/>
  <c r="H46" i="2" s="1"/>
  <c r="M34" i="2"/>
  <c r="R34" i="2"/>
  <c r="W34" i="2"/>
  <c r="AH34" i="2"/>
  <c r="J34" i="2"/>
  <c r="I46" i="2" s="1"/>
  <c r="O34" i="2"/>
  <c r="Z34" i="2"/>
  <c r="AE34" i="2"/>
  <c r="G34" i="2"/>
  <c r="L34" i="2"/>
  <c r="Q34" i="2"/>
  <c r="AB34" i="2"/>
  <c r="AG34" i="2"/>
  <c r="Z47" i="2"/>
  <c r="P32" i="2"/>
  <c r="AE32" i="2"/>
  <c r="AB32" i="2"/>
  <c r="O32" i="2"/>
  <c r="AG33" i="2"/>
  <c r="N33" i="2"/>
  <c r="O33" i="2"/>
  <c r="T33" i="2"/>
  <c r="Y33" i="2"/>
  <c r="AD33" i="2"/>
  <c r="F33" i="2"/>
  <c r="K33" i="2"/>
  <c r="V33" i="2"/>
  <c r="C45" i="2"/>
  <c r="D45" i="2" s="1"/>
  <c r="U33" i="2"/>
  <c r="AE33" i="2"/>
  <c r="G33" i="2"/>
  <c r="L33" i="2"/>
  <c r="Q33" i="2"/>
  <c r="AB33" i="2"/>
  <c r="Y32" i="2"/>
  <c r="AC32" i="2"/>
  <c r="AD32" i="2"/>
  <c r="Z32" i="2"/>
  <c r="AA32" i="2"/>
  <c r="W32" i="2"/>
  <c r="H32" i="2"/>
  <c r="AG32" i="2"/>
  <c r="K32" i="2"/>
  <c r="X32" i="2"/>
  <c r="T32" i="2"/>
  <c r="Q32" i="2"/>
  <c r="L32" i="2"/>
  <c r="E32" i="2"/>
  <c r="M32" i="2"/>
  <c r="N32" i="2"/>
  <c r="I32" i="2"/>
  <c r="U32" i="2"/>
  <c r="J32" i="2"/>
  <c r="AI32" i="2"/>
  <c r="S32" i="2"/>
  <c r="G32" i="2"/>
  <c r="AF32" i="2"/>
  <c r="AH32" i="2"/>
  <c r="C52" i="2"/>
  <c r="D52" i="2" s="1"/>
  <c r="AI40" i="2"/>
  <c r="C51" i="2"/>
  <c r="D51" i="2" s="1"/>
  <c r="AI39" i="2"/>
  <c r="C49" i="2"/>
  <c r="D49" i="2" s="1"/>
  <c r="AI37" i="2"/>
  <c r="C50" i="2"/>
  <c r="D50" i="2" s="1"/>
  <c r="AI38" i="2"/>
  <c r="E38" i="2"/>
  <c r="K38" i="2"/>
  <c r="Q38" i="2"/>
  <c r="W38" i="2"/>
  <c r="AC38" i="2"/>
  <c r="F38" i="2"/>
  <c r="L38" i="2"/>
  <c r="R38" i="2"/>
  <c r="X38" i="2"/>
  <c r="AD38" i="2"/>
  <c r="G38" i="2"/>
  <c r="M38" i="2"/>
  <c r="S38" i="2"/>
  <c r="Y38" i="2"/>
  <c r="AE38" i="2"/>
  <c r="H38" i="2"/>
  <c r="N38" i="2"/>
  <c r="T38" i="2"/>
  <c r="Z38" i="2"/>
  <c r="AF38" i="2"/>
  <c r="I38" i="2"/>
  <c r="O38" i="2"/>
  <c r="U38" i="2"/>
  <c r="AA38" i="2"/>
  <c r="AG38" i="2"/>
  <c r="J38" i="2"/>
  <c r="P38" i="2"/>
  <c r="V38" i="2"/>
  <c r="AB38" i="2"/>
  <c r="AH38" i="2"/>
  <c r="I40" i="2"/>
  <c r="AG40" i="2"/>
  <c r="V40" i="2"/>
  <c r="Q40" i="2"/>
  <c r="F40" i="2"/>
  <c r="J40" i="2"/>
  <c r="AH40" i="2"/>
  <c r="AD40" i="2"/>
  <c r="E40" i="2"/>
  <c r="AC40" i="2"/>
  <c r="X40" i="2"/>
  <c r="L40" i="2"/>
  <c r="G40" i="2"/>
  <c r="M40" i="2"/>
  <c r="S40" i="2"/>
  <c r="Y40" i="2"/>
  <c r="AE40" i="2"/>
  <c r="H40" i="2"/>
  <c r="N40" i="2"/>
  <c r="T40" i="2"/>
  <c r="Z40" i="2"/>
  <c r="AF40" i="2"/>
  <c r="O40" i="2"/>
  <c r="U40" i="2"/>
  <c r="AA40" i="2"/>
  <c r="P40" i="2"/>
  <c r="AB40" i="2"/>
  <c r="K40" i="2"/>
  <c r="W40" i="2"/>
  <c r="R40" i="2"/>
  <c r="J39" i="2"/>
  <c r="P39" i="2"/>
  <c r="AB39" i="2"/>
  <c r="E39" i="2"/>
  <c r="K39" i="2"/>
  <c r="Q39" i="2"/>
  <c r="AC39" i="2"/>
  <c r="S39" i="2"/>
  <c r="F39" i="2"/>
  <c r="L39" i="2"/>
  <c r="R39" i="2"/>
  <c r="X39" i="2"/>
  <c r="AD39" i="2"/>
  <c r="G39" i="2"/>
  <c r="M39" i="2"/>
  <c r="AE39" i="2"/>
  <c r="H39" i="2"/>
  <c r="N39" i="2"/>
  <c r="T39" i="2"/>
  <c r="Z39" i="2"/>
  <c r="AF39" i="2"/>
  <c r="I39" i="2"/>
  <c r="O39" i="2"/>
  <c r="U39" i="2"/>
  <c r="AA39" i="2"/>
  <c r="AG39" i="2"/>
  <c r="V39" i="2"/>
  <c r="AH39" i="2"/>
  <c r="W39" i="2"/>
  <c r="Y39" i="2"/>
  <c r="F37" i="2"/>
  <c r="L37" i="2"/>
  <c r="R37" i="2"/>
  <c r="X37" i="2"/>
  <c r="AD37" i="2"/>
  <c r="G37" i="2"/>
  <c r="M37" i="2"/>
  <c r="S37" i="2"/>
  <c r="Y37" i="2"/>
  <c r="AE37" i="2"/>
  <c r="H37" i="2"/>
  <c r="N37" i="2"/>
  <c r="T37" i="2"/>
  <c r="Z37" i="2"/>
  <c r="AF37" i="2"/>
  <c r="I37" i="2"/>
  <c r="O37" i="2"/>
  <c r="U37" i="2"/>
  <c r="AA37" i="2"/>
  <c r="AG37" i="2"/>
  <c r="J37" i="2"/>
  <c r="P37" i="2"/>
  <c r="V37" i="2"/>
  <c r="AB37" i="2"/>
  <c r="AH37" i="2"/>
  <c r="E37" i="2"/>
  <c r="K37" i="2"/>
  <c r="Q37" i="2"/>
  <c r="W37" i="2"/>
  <c r="AC37" i="2"/>
  <c r="D38" i="2"/>
  <c r="D37" i="2"/>
  <c r="D40" i="2"/>
  <c r="D39" i="2"/>
  <c r="AD46" i="2" l="1"/>
  <c r="T48" i="2"/>
  <c r="AB46" i="2"/>
  <c r="AC46" i="2"/>
  <c r="S46" i="2"/>
  <c r="F48" i="2"/>
  <c r="AF46" i="2"/>
  <c r="H44" i="2"/>
  <c r="U46" i="2"/>
  <c r="J48" i="2"/>
  <c r="N44" i="2"/>
  <c r="L44" i="2"/>
  <c r="Z45" i="2"/>
  <c r="G48" i="2"/>
  <c r="I44" i="2"/>
  <c r="AG48" i="2"/>
  <c r="W44" i="2"/>
  <c r="AA48" i="2"/>
  <c r="AH46" i="2"/>
  <c r="H48" i="2"/>
  <c r="V48" i="2"/>
  <c r="W48" i="2"/>
  <c r="AA44" i="2"/>
  <c r="K44" i="2"/>
  <c r="AD48" i="2"/>
  <c r="O48" i="2"/>
  <c r="M48" i="2"/>
  <c r="I48" i="2"/>
  <c r="AB48" i="2"/>
  <c r="AE48" i="2"/>
  <c r="U48" i="2"/>
  <c r="E48" i="2"/>
  <c r="F46" i="2"/>
  <c r="E46" i="2"/>
  <c r="X48" i="2"/>
  <c r="F44" i="2"/>
  <c r="E44" i="2"/>
  <c r="L45" i="2"/>
  <c r="P48" i="2"/>
  <c r="L48" i="2"/>
  <c r="Z48" i="2"/>
  <c r="AC48" i="2"/>
  <c r="N48" i="2"/>
  <c r="Y48" i="2"/>
  <c r="Q48" i="2"/>
  <c r="K48" i="2"/>
  <c r="R44" i="2"/>
  <c r="P45" i="2"/>
  <c r="G45" i="2"/>
  <c r="E45" i="2"/>
  <c r="V46" i="2"/>
  <c r="F45" i="2"/>
  <c r="AE45" i="2"/>
  <c r="M45" i="2"/>
  <c r="O45" i="2"/>
  <c r="AG45" i="2"/>
  <c r="H45" i="2"/>
  <c r="AB45" i="2"/>
  <c r="AC45" i="2"/>
  <c r="W46" i="2"/>
  <c r="I45" i="2"/>
  <c r="R45" i="2"/>
  <c r="M46" i="2"/>
  <c r="K46" i="2"/>
  <c r="S48" i="2"/>
  <c r="AF48" i="2"/>
  <c r="V45" i="2"/>
  <c r="O46" i="2"/>
  <c r="W45" i="2"/>
  <c r="R48" i="2"/>
  <c r="J45" i="2"/>
  <c r="P46" i="2"/>
  <c r="AA46" i="2"/>
  <c r="T46" i="2"/>
  <c r="P44" i="2"/>
  <c r="V44" i="2"/>
  <c r="S45" i="2"/>
  <c r="Z46" i="2"/>
  <c r="AD44" i="2"/>
  <c r="R46" i="2"/>
  <c r="Q45" i="2"/>
  <c r="Y45" i="2"/>
  <c r="AF45" i="2"/>
  <c r="X46" i="2"/>
  <c r="J46" i="2"/>
  <c r="AA45" i="2"/>
  <c r="T45" i="2"/>
  <c r="X45" i="2"/>
  <c r="T44" i="2"/>
  <c r="N46" i="2"/>
  <c r="K45" i="2"/>
  <c r="AD45" i="2"/>
  <c r="Y46" i="2"/>
  <c r="AE44" i="2"/>
  <c r="O44" i="2"/>
  <c r="AG46" i="2"/>
  <c r="Q46" i="2"/>
  <c r="G46" i="2"/>
  <c r="L46" i="2"/>
  <c r="AE46" i="2"/>
  <c r="U45" i="2"/>
  <c r="N45" i="2"/>
  <c r="G44" i="2"/>
  <c r="Z44" i="2"/>
  <c r="Y44" i="2"/>
  <c r="M44" i="2"/>
  <c r="AH44" i="2"/>
  <c r="X44" i="2"/>
  <c r="Q44" i="2"/>
  <c r="U44" i="2"/>
  <c r="S44" i="2"/>
  <c r="J44" i="2"/>
  <c r="AC51" i="2"/>
  <c r="E50" i="2"/>
  <c r="Z50" i="2"/>
  <c r="H52" i="2"/>
  <c r="AG50" i="2"/>
  <c r="J50" i="2"/>
  <c r="AH52" i="2"/>
  <c r="V51" i="2"/>
  <c r="Y50" i="2"/>
  <c r="AG52" i="2"/>
  <c r="AF52" i="2"/>
  <c r="T52" i="2"/>
  <c r="AE50" i="2"/>
  <c r="M50" i="2"/>
  <c r="F50" i="2"/>
  <c r="AH50" i="2"/>
  <c r="V50" i="2"/>
  <c r="AG51" i="2"/>
  <c r="S52" i="2"/>
  <c r="AD50" i="2"/>
  <c r="AG49" i="2"/>
  <c r="AC50" i="2"/>
  <c r="AE49" i="2"/>
  <c r="AH51" i="2"/>
  <c r="AF51" i="2"/>
  <c r="K50" i="2"/>
  <c r="AB49" i="2"/>
  <c r="S50" i="2"/>
  <c r="O51" i="2"/>
  <c r="L50" i="2"/>
  <c r="AB52" i="2"/>
  <c r="Z49" i="2"/>
  <c r="AA50" i="2"/>
  <c r="Y52" i="2"/>
  <c r="AB50" i="2"/>
  <c r="R50" i="2"/>
  <c r="G52" i="2"/>
  <c r="R52" i="2"/>
  <c r="H49" i="2"/>
  <c r="Q49" i="2"/>
  <c r="T50" i="2"/>
  <c r="X50" i="2"/>
  <c r="N50" i="2"/>
  <c r="U50" i="2"/>
  <c r="AB51" i="2"/>
  <c r="AA51" i="2"/>
  <c r="U51" i="2"/>
  <c r="O49" i="2"/>
  <c r="K51" i="2"/>
  <c r="AA49" i="2"/>
  <c r="H50" i="2"/>
  <c r="AB44" i="2"/>
  <c r="AC44" i="2"/>
  <c r="M52" i="2"/>
  <c r="E51" i="2"/>
  <c r="O50" i="2"/>
  <c r="F51" i="2"/>
  <c r="AD51" i="2"/>
  <c r="N52" i="2"/>
  <c r="U49" i="2"/>
  <c r="J52" i="2"/>
  <c r="AA52" i="2"/>
  <c r="E52" i="2"/>
  <c r="AC52" i="2"/>
  <c r="K52" i="2"/>
  <c r="AD52" i="2"/>
  <c r="W51" i="2"/>
  <c r="F52" i="2"/>
  <c r="G50" i="2"/>
  <c r="Q52" i="2"/>
  <c r="L51" i="2"/>
  <c r="I52" i="2"/>
  <c r="P51" i="2"/>
  <c r="X52" i="2"/>
  <c r="Y49" i="2"/>
  <c r="I50" i="2"/>
  <c r="Z52" i="2"/>
  <c r="Q50" i="2"/>
  <c r="X49" i="2"/>
  <c r="N51" i="2"/>
  <c r="F49" i="2"/>
  <c r="V52" i="2"/>
  <c r="R51" i="2"/>
  <c r="M49" i="2"/>
  <c r="L49" i="2"/>
  <c r="G49" i="2"/>
  <c r="AF50" i="2"/>
  <c r="W50" i="2"/>
  <c r="N49" i="2"/>
  <c r="T49" i="2"/>
  <c r="I49" i="2"/>
  <c r="AH49" i="2"/>
  <c r="W49" i="2"/>
  <c r="AF49" i="2"/>
  <c r="W52" i="2"/>
  <c r="S49" i="2"/>
  <c r="E49" i="2"/>
  <c r="AD49" i="2"/>
  <c r="V49" i="2"/>
  <c r="R49" i="2"/>
  <c r="J49" i="2"/>
  <c r="K49" i="2"/>
  <c r="AC49" i="2"/>
  <c r="P49" i="2"/>
  <c r="L52" i="2"/>
  <c r="J51" i="2"/>
  <c r="I51" i="2"/>
  <c r="X51" i="2"/>
  <c r="AE51" i="2"/>
  <c r="M51" i="2"/>
  <c r="Q51" i="2"/>
  <c r="G51" i="2"/>
  <c r="H51" i="2"/>
  <c r="S51" i="2"/>
  <c r="T51" i="2"/>
  <c r="P50" i="2"/>
  <c r="Z51" i="2"/>
  <c r="Y51" i="2"/>
  <c r="AE52" i="2"/>
  <c r="U52" i="2"/>
  <c r="P52" i="2"/>
  <c r="O52" i="2"/>
  <c r="AF44" i="2" l="1"/>
  <c r="AG44" i="2"/>
</calcChain>
</file>

<file path=xl/sharedStrings.xml><?xml version="1.0" encoding="utf-8"?>
<sst xmlns="http://schemas.openxmlformats.org/spreadsheetml/2006/main" count="107" uniqueCount="88">
  <si>
    <t>Id</t>
  </si>
  <si>
    <t>Project日程表</t>
  </si>
  <si>
    <t>*** 此Sheet应保持为隐藏Status ***</t>
  </si>
  <si>
    <t>Today：</t>
  </si>
  <si>
    <t>窗口活动：</t>
  </si>
  <si>
    <t>计算器窗口启动</t>
  </si>
  <si>
    <t>偏移量</t>
  </si>
  <si>
    <t>开始</t>
  </si>
  <si>
    <t>窗口</t>
  </si>
  <si>
    <t>位置</t>
  </si>
  <si>
    <t>系列</t>
  </si>
  <si>
    <t>活动 ID</t>
  </si>
  <si>
    <t>活动</t>
  </si>
  <si>
    <t>当天</t>
  </si>
  <si>
    <t xml:space="preserve">输入Start Date： </t>
  </si>
  <si>
    <t>结束</t>
  </si>
  <si>
    <t>Notes</t>
  </si>
  <si>
    <t>Project Start</t>
  </si>
  <si>
    <t>里程碑 1</t>
  </si>
  <si>
    <t>Milestone 2</t>
  </si>
  <si>
    <t>Milestone 3</t>
  </si>
  <si>
    <t>Milestone 4</t>
  </si>
  <si>
    <t>里程碑 5</t>
  </si>
  <si>
    <t>里程碑 6</t>
  </si>
  <si>
    <t>里程碑 7</t>
  </si>
  <si>
    <t>里程碑 8</t>
  </si>
  <si>
    <t>里程碑 9</t>
  </si>
  <si>
    <t>里程碑 10</t>
  </si>
  <si>
    <t>Project End</t>
  </si>
  <si>
    <t>签订合约</t>
    <phoneticPr fontId="7" type="noConversion"/>
  </si>
  <si>
    <t>BASELINE</t>
  </si>
  <si>
    <t>里程碑</t>
  </si>
  <si>
    <t>Date</t>
  </si>
  <si>
    <t>Project详细信息</t>
  </si>
  <si>
    <t>日程表</t>
  </si>
  <si>
    <t xml:space="preserve"> 您的Project</t>
  </si>
  <si>
    <t>活动 26</t>
  </si>
  <si>
    <t>活动 25</t>
  </si>
  <si>
    <t>活动 24</t>
  </si>
  <si>
    <t>活动 23</t>
  </si>
  <si>
    <t>活动 22</t>
  </si>
  <si>
    <t>活动 21</t>
  </si>
  <si>
    <t>活动 20</t>
  </si>
  <si>
    <t>活动 19</t>
  </si>
  <si>
    <t>活动 18</t>
  </si>
  <si>
    <t>活动 17</t>
  </si>
  <si>
    <t>活动 16</t>
  </si>
  <si>
    <t>活动 15</t>
  </si>
  <si>
    <t>活动 14</t>
  </si>
  <si>
    <t>活动 13</t>
  </si>
  <si>
    <t>活动 12</t>
  </si>
  <si>
    <t>活动 11</t>
  </si>
  <si>
    <t>活动 10</t>
  </si>
  <si>
    <t>活动 09</t>
  </si>
  <si>
    <t>活动 08</t>
  </si>
  <si>
    <t>活动 07</t>
  </si>
  <si>
    <t>活动 06</t>
  </si>
  <si>
    <t>活动 05</t>
  </si>
  <si>
    <t>活动 04</t>
  </si>
  <si>
    <t>活动 03</t>
  </si>
  <si>
    <t>活动 02</t>
  </si>
  <si>
    <t>活动 01</t>
  </si>
  <si>
    <t>期间</t>
  </si>
  <si>
    <t>Done</t>
  </si>
  <si>
    <t>Duration</t>
  </si>
  <si>
    <t>百分比</t>
  </si>
  <si>
    <t>Actual</t>
  </si>
  <si>
    <t>Plan</t>
  </si>
  <si>
    <t>% Done（超出Plan）</t>
    <phoneticPr fontId="29" type="noConversion"/>
  </si>
  <si>
    <t>Actual（超出Plan）</t>
    <phoneticPr fontId="29" type="noConversion"/>
  </si>
  <si>
    <t>% Done</t>
    <phoneticPr fontId="29" type="noConversion"/>
  </si>
  <si>
    <t>Actual</t>
    <phoneticPr fontId="29" type="noConversion"/>
  </si>
  <si>
    <t>Plan</t>
    <phoneticPr fontId="29" type="noConversion"/>
  </si>
  <si>
    <t xml:space="preserve"> 期间突出显示：</t>
    <phoneticPr fontId="29" type="noConversion"/>
  </si>
  <si>
    <t>Project日程表</t>
    <phoneticPr fontId="29" type="noConversion"/>
  </si>
  <si>
    <t>履行合约</t>
    <phoneticPr fontId="7" type="noConversion"/>
  </si>
  <si>
    <t>2020.01.01</t>
  </si>
  <si>
    <t>2020.01.27</t>
  </si>
  <si>
    <t>2020.02.15</t>
  </si>
  <si>
    <t>2020.02.16</t>
  </si>
  <si>
    <t>2020.02.17</t>
  </si>
  <si>
    <t>2020.02.18</t>
  </si>
  <si>
    <t>2020.02.19</t>
  </si>
  <si>
    <t>2020.02.20</t>
  </si>
  <si>
    <t>2020.02.21</t>
  </si>
  <si>
    <t>2020.02.22</t>
  </si>
  <si>
    <t>2020.02.23</t>
  </si>
  <si>
    <t>2020.02.24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</si>
</sst>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76" formatCode="mmm\!\ yyyy"/>
    <numFmt numFmtId="177" formatCode="[$-804]yyyy&quot;年&quot;m&quot;月&quot;"/>
  </numFmts>
  <fonts count="33" x14ac:knownFonts="1">
    <font>
      <sz val="10"/>
      <color theme="3"/>
      <name val="Calibri"/>
      <family val="2"/>
      <scheme val="minor"/>
    </font>
    <font>
      <sz val="10"/>
      <color theme="3"/>
      <name val="Microsoft YaHei UI"/>
      <family val="2"/>
      <charset val="134"/>
    </font>
    <font>
      <sz val="30"/>
      <color theme="0"/>
      <name val="Microsoft YaHei UI"/>
      <family val="2"/>
      <charset val="134"/>
    </font>
    <font>
      <b/>
      <sz val="22"/>
      <color theme="1"/>
      <name val="Microsoft YaHei UI"/>
      <family val="2"/>
      <charset val="134"/>
    </font>
    <font>
      <sz val="14"/>
      <color theme="3" tint="0.39997558519241921"/>
      <name val="Microsoft YaHei UI"/>
      <family val="2"/>
      <charset val="134"/>
    </font>
    <font>
      <sz val="10"/>
      <color theme="3" tint="0.39997558519241921"/>
      <name val="Microsoft YaHei UI"/>
      <family val="2"/>
      <charset val="134"/>
    </font>
    <font>
      <sz val="12"/>
      <color theme="3"/>
      <name val="Microsoft YaHei UI"/>
      <family val="2"/>
      <charset val="134"/>
    </font>
    <font>
      <sz val="9"/>
      <name val="宋体"/>
      <family val="3"/>
      <charset val="134"/>
      <scheme val="minor"/>
    </font>
    <font>
      <sz val="10"/>
      <color theme="1" tint="0.499984740745262"/>
      <name val="Arial"/>
      <family val="2"/>
      <scheme val="minor"/>
    </font>
    <font>
      <sz val="10"/>
      <color theme="1" tint="0.499984740745262"/>
      <name val="Microsoft YaHei UI"/>
      <family val="2"/>
    </font>
    <font>
      <b/>
      <sz val="11"/>
      <color theme="1"/>
      <name val="Microsoft YaHei UI"/>
      <family val="2"/>
    </font>
    <font>
      <b/>
      <sz val="11"/>
      <color theme="5"/>
      <name val="Arial"/>
      <family val="2"/>
      <scheme val="minor"/>
    </font>
    <font>
      <b/>
      <sz val="11"/>
      <color theme="5"/>
      <name val="Microsoft YaHei UI"/>
      <family val="2"/>
    </font>
    <font>
      <b/>
      <sz val="20"/>
      <color theme="0"/>
      <name val="Arial"/>
      <family val="2"/>
      <scheme val="minor"/>
    </font>
    <font>
      <b/>
      <sz val="20"/>
      <color theme="0"/>
      <name val="Microsoft YaHei UI"/>
      <family val="2"/>
    </font>
    <font>
      <sz val="10"/>
      <color theme="5"/>
      <name val="Arial Black"/>
      <family val="2"/>
      <scheme val="major"/>
    </font>
    <font>
      <sz val="10"/>
      <color theme="5"/>
      <name val="Microsoft YaHei UI"/>
      <family val="2"/>
    </font>
    <font>
      <sz val="11"/>
      <color theme="1" tint="0.24994659260841701"/>
      <name val="Corbel"/>
      <family val="2"/>
      <scheme val="major"/>
    </font>
    <font>
      <sz val="11"/>
      <color theme="1" tint="0.24994659260841701"/>
      <name val="Microsoft YaHei UI"/>
      <family val="2"/>
      <charset val="134"/>
    </font>
    <font>
      <b/>
      <sz val="13"/>
      <color theme="7"/>
      <name val="Corbel"/>
      <family val="2"/>
      <scheme val="major"/>
    </font>
    <font>
      <b/>
      <sz val="13"/>
      <color theme="7"/>
      <name val="Microsoft YaHei UI"/>
      <family val="2"/>
      <charset val="134"/>
    </font>
    <font>
      <b/>
      <sz val="13"/>
      <color theme="1" tint="0.24994659260841701"/>
      <name val="Corbel"/>
      <family val="2"/>
      <scheme val="major"/>
    </font>
    <font>
      <b/>
      <sz val="13"/>
      <color theme="1" tint="0.24994659260841701"/>
      <name val="Microsoft YaHei UI"/>
      <family val="2"/>
      <charset val="134"/>
    </font>
    <font>
      <sz val="12"/>
      <color theme="1" tint="0.24994659260841701"/>
      <name val="Microsoft YaHei UI"/>
      <family val="2"/>
      <charset val="134"/>
    </font>
    <font>
      <b/>
      <sz val="9.5"/>
      <color theme="1" tint="0.499984740745262"/>
      <name val="Calibri"/>
      <family val="2"/>
      <scheme val="minor"/>
    </font>
    <font>
      <b/>
      <sz val="9.5"/>
      <color theme="1" tint="0.499984740745262"/>
      <name val="Microsoft YaHei UI"/>
      <family val="2"/>
      <charset val="134"/>
    </font>
    <font>
      <b/>
      <sz val="42"/>
      <color theme="7"/>
      <name val="Corbel"/>
      <family val="2"/>
      <scheme val="major"/>
    </font>
    <font>
      <b/>
      <sz val="42"/>
      <color theme="7"/>
      <name val="Microsoft YaHei UI"/>
      <family val="2"/>
      <charset val="134"/>
    </font>
    <font>
      <sz val="14"/>
      <color theme="1" tint="0.24994659260841701"/>
      <name val="Calibri"/>
      <family val="2"/>
      <scheme val="minor"/>
    </font>
    <font>
      <sz val="9"/>
      <name val="Corbel"/>
      <family val="3"/>
      <charset val="134"/>
      <scheme val="major"/>
    </font>
    <font>
      <b/>
      <sz val="11"/>
      <color theme="1" tint="0.24994659260841701"/>
      <name val="Calibri"/>
      <family val="2"/>
      <scheme val="minor"/>
    </font>
    <font>
      <b/>
      <sz val="11"/>
      <color theme="1" tint="0.24994659260841701"/>
      <name val="Microsoft YaHei UI"/>
      <family val="2"/>
      <charset val="134"/>
    </font>
    <font>
      <sz val="14"/>
      <color theme="7"/>
      <name val="Microsoft YaHei UI"/>
      <family val="2"/>
      <charset val="134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 tint="9.9948118533890809E-2"/>
        <bgColor indexed="64"/>
      </patternFill>
    </fill>
    <fill>
      <patternFill patternType="solid">
        <fgColor theme="9"/>
        <bgColor auto="1"/>
      </patternFill>
    </fill>
    <fill>
      <patternFill patternType="lightUp">
        <fgColor theme="7"/>
        <bgColor theme="9" tint="0.59996337778862885"/>
      </patternFill>
    </fill>
    <fill>
      <patternFill patternType="solid">
        <fgColor theme="7"/>
        <bgColor auto="1"/>
      </patternFill>
    </fill>
    <fill>
      <patternFill patternType="lightUp">
        <fgColor theme="7"/>
        <bgColor theme="7" tint="0.59996337778862885"/>
      </patternFill>
    </fill>
    <fill>
      <patternFill patternType="lightUp">
        <fgColor theme="7"/>
      </patternFill>
    </fill>
    <fill>
      <patternFill patternType="solid">
        <fgColor theme="9" tint="0.599963377788628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thin">
        <color theme="2" tint="-9.9948118533890809E-2"/>
      </left>
      <right style="thin">
        <color theme="2" tint="-9.9948118533890809E-2"/>
      </right>
      <top style="thin">
        <color theme="2" tint="-9.9948118533890809E-2"/>
      </top>
      <bottom style="thin">
        <color theme="2" tint="-9.9948118533890809E-2"/>
      </bottom>
      <diagonal/>
    </border>
    <border>
      <left/>
      <right style="medium">
        <color theme="3"/>
      </right>
      <top/>
      <bottom style="thick">
        <color theme="4"/>
      </bottom>
      <diagonal/>
    </border>
    <border>
      <left/>
      <right style="thick">
        <color theme="3"/>
      </right>
      <top style="thick">
        <color theme="3"/>
      </top>
      <bottom/>
      <diagonal/>
    </border>
    <border>
      <left/>
      <right/>
      <top style="thick">
        <color theme="3"/>
      </top>
      <bottom/>
      <diagonal/>
    </border>
    <border>
      <left style="thick">
        <color theme="3"/>
      </left>
      <right/>
      <top style="thick">
        <color theme="3"/>
      </top>
      <bottom/>
      <diagonal/>
    </border>
    <border>
      <left/>
      <right/>
      <top/>
      <bottom style="thin">
        <color theme="7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9" tint="-0.24994659260841701"/>
      </top>
      <bottom style="thin">
        <color theme="9" tint="-0.24994659260841701"/>
      </bottom>
      <diagonal/>
    </border>
  </borders>
  <cellStyleXfs count="13">
    <xf numFmtId="0" fontId="0" fillId="0" borderId="0">
      <alignment vertical="center"/>
    </xf>
    <xf numFmtId="0" fontId="8" fillId="4" borderId="0">
      <alignment vertical="center"/>
    </xf>
    <xf numFmtId="0" fontId="11" fillId="3" borderId="0" applyNumberFormat="0" applyBorder="0" applyAlignment="0" applyProtection="0"/>
    <xf numFmtId="0" fontId="13" fillId="3" borderId="0" applyNumberFormat="0" applyBorder="0" applyAlignment="0" applyProtection="0"/>
    <xf numFmtId="0" fontId="15" fillId="3" borderId="0" applyNumberFormat="0" applyBorder="0" applyAlignment="0" applyProtection="0"/>
    <xf numFmtId="0" fontId="17" fillId="0" borderId="0" applyNumberFormat="0" applyFill="0" applyBorder="0" applyProtection="0">
      <alignment vertical="center"/>
    </xf>
    <xf numFmtId="9" fontId="19" fillId="0" borderId="0" applyFill="0" applyBorder="0" applyProtection="0">
      <alignment horizontal="center" vertical="center"/>
    </xf>
    <xf numFmtId="0" fontId="21" fillId="0" borderId="0" applyFill="0" applyBorder="0" applyProtection="0">
      <alignment horizontal="left"/>
    </xf>
    <xf numFmtId="3" fontId="24" fillId="0" borderId="7" applyFill="0" applyProtection="0">
      <alignment horizontal="center"/>
    </xf>
    <xf numFmtId="0" fontId="24" fillId="0" borderId="0" applyFill="0" applyBorder="0" applyProtection="0">
      <alignment horizontal="center"/>
    </xf>
    <xf numFmtId="0" fontId="26" fillId="0" borderId="0" applyNumberFormat="0" applyFill="0" applyBorder="0" applyAlignment="0" applyProtection="0"/>
    <xf numFmtId="0" fontId="28" fillId="0" borderId="0" applyNumberFormat="0" applyFill="0" applyBorder="0" applyProtection="0">
      <alignment horizontal="left" vertical="center"/>
    </xf>
    <xf numFmtId="0" fontId="30" fillId="10" borderId="9" applyNumberFormat="0" applyProtection="0">
      <alignment horizontal="left" vertical="center"/>
    </xf>
  </cellStyleXfs>
  <cellXfs count="56">
    <xf numFmtId="0" fontId="0" fillId="0" borderId="0" xfId="0">
      <alignment vertical="center"/>
    </xf>
    <xf numFmtId="0" fontId="1" fillId="3" borderId="1" xfId="0" applyFont="1" applyFill="1" applyBorder="1" applyProtection="1">
      <alignment vertical="center"/>
    </xf>
    <xf numFmtId="0" fontId="1" fillId="2" borderId="1" xfId="0" applyFont="1" applyFill="1" applyBorder="1" applyProtection="1">
      <alignment vertical="center"/>
    </xf>
    <xf numFmtId="0" fontId="2" fillId="3" borderId="1" xfId="0" applyFont="1" applyFill="1" applyBorder="1" applyAlignment="1" applyProtection="1">
      <alignment horizontal="left" vertical="center"/>
    </xf>
    <xf numFmtId="0" fontId="1" fillId="3" borderId="3" xfId="0" applyFont="1" applyFill="1" applyBorder="1" applyProtection="1">
      <alignment vertical="center"/>
    </xf>
    <xf numFmtId="0" fontId="1" fillId="2" borderId="0" xfId="0" applyFont="1" applyFill="1" applyProtection="1">
      <alignment vertical="center"/>
    </xf>
    <xf numFmtId="0" fontId="1" fillId="0" borderId="0" xfId="0" applyFont="1" applyProtection="1">
      <alignment vertical="center"/>
    </xf>
    <xf numFmtId="0" fontId="3" fillId="0" borderId="0" xfId="0" applyFont="1" applyProtection="1">
      <alignment vertical="center"/>
    </xf>
    <xf numFmtId="0" fontId="1" fillId="0" borderId="1" xfId="0" applyFont="1" applyBorder="1" applyProtection="1">
      <alignment vertical="center"/>
    </xf>
    <xf numFmtId="0" fontId="1" fillId="0" borderId="0" xfId="0" applyFont="1" applyFill="1" applyProtection="1">
      <alignment vertical="center"/>
    </xf>
    <xf numFmtId="0" fontId="4" fillId="0" borderId="0" xfId="0" applyFont="1" applyFill="1" applyAlignment="1" applyProtection="1">
      <alignment horizontal="right"/>
    </xf>
    <xf numFmtId="14" fontId="5" fillId="0" borderId="2" xfId="0" applyNumberFormat="1" applyFont="1" applyFill="1" applyBorder="1" applyAlignment="1" applyProtection="1">
      <alignment horizontal="center" vertical="center"/>
    </xf>
    <xf numFmtId="0" fontId="1" fillId="0" borderId="0" xfId="0" applyFont="1" applyFill="1" applyBorder="1" applyProtection="1">
      <alignment vertical="center"/>
    </xf>
    <xf numFmtId="0" fontId="6" fillId="0" borderId="0" xfId="0" applyFont="1" applyFill="1" applyBorder="1" applyAlignment="1" applyProtection="1">
      <alignment horizontal="left" vertical="center" indent="1"/>
    </xf>
    <xf numFmtId="0" fontId="1" fillId="0" borderId="0" xfId="0" applyFont="1" applyFill="1" applyBorder="1" applyAlignment="1" applyProtection="1">
      <alignment horizontal="left" vertical="center" indent="1"/>
    </xf>
    <xf numFmtId="14" fontId="1" fillId="0" borderId="0" xfId="0" applyNumberFormat="1" applyFont="1" applyFill="1" applyBorder="1" applyAlignment="1" applyProtection="1">
      <alignment horizontal="left" vertical="center" indent="1"/>
    </xf>
    <xf numFmtId="0" fontId="1" fillId="0" borderId="0" xfId="0" applyNumberFormat="1" applyFont="1" applyFill="1" applyBorder="1" applyProtection="1">
      <alignment vertical="center"/>
    </xf>
    <xf numFmtId="0" fontId="1" fillId="0" borderId="0" xfId="0" applyFont="1">
      <alignment vertical="center"/>
    </xf>
    <xf numFmtId="14" fontId="1" fillId="0" borderId="0" xfId="0" applyNumberFormat="1" applyFont="1">
      <alignment vertical="center"/>
    </xf>
    <xf numFmtId="16" fontId="1" fillId="0" borderId="0" xfId="0" applyNumberFormat="1" applyFont="1">
      <alignment vertical="center"/>
    </xf>
    <xf numFmtId="176" fontId="1" fillId="0" borderId="0" xfId="0" applyNumberFormat="1" applyFont="1">
      <alignment vertical="center"/>
    </xf>
    <xf numFmtId="177" fontId="1" fillId="0" borderId="0" xfId="0" applyNumberFormat="1" applyFont="1">
      <alignment vertical="center"/>
    </xf>
    <xf numFmtId="0" fontId="9" fillId="4" borderId="0" xfId="1" applyFont="1">
      <alignment vertical="center"/>
    </xf>
    <xf numFmtId="0" fontId="9" fillId="4" borderId="0" xfId="1" applyNumberFormat="1" applyFont="1">
      <alignment vertical="center"/>
    </xf>
    <xf numFmtId="0" fontId="9" fillId="4" borderId="0" xfId="1" applyNumberFormat="1" applyFont="1" applyAlignment="1">
      <alignment horizontal="center" vertical="center"/>
    </xf>
    <xf numFmtId="0" fontId="9" fillId="4" borderId="0" xfId="1" applyFont="1" applyAlignment="1">
      <alignment horizontal="left" vertical="center" indent="2"/>
    </xf>
    <xf numFmtId="0" fontId="10" fillId="4" borderId="0" xfId="1" applyFont="1">
      <alignment vertical="center"/>
    </xf>
    <xf numFmtId="0" fontId="9" fillId="4" borderId="0" xfId="1" applyFont="1" applyAlignment="1">
      <alignment horizontal="center" vertical="center"/>
    </xf>
    <xf numFmtId="0" fontId="9" fillId="4" borderId="0" xfId="1" applyFont="1" applyAlignment="1">
      <alignment horizontal="left"/>
    </xf>
    <xf numFmtId="0" fontId="9" fillId="4" borderId="0" xfId="1" applyFont="1" applyAlignment="1">
      <alignment horizontal="center"/>
    </xf>
    <xf numFmtId="14" fontId="9" fillId="4" borderId="0" xfId="1" applyNumberFormat="1" applyFont="1">
      <alignment vertical="center"/>
    </xf>
    <xf numFmtId="0" fontId="9" fillId="3" borderId="4" xfId="1" applyFont="1" applyFill="1" applyBorder="1">
      <alignment vertical="center"/>
    </xf>
    <xf numFmtId="0" fontId="9" fillId="3" borderId="5" xfId="1" applyFont="1" applyFill="1" applyBorder="1">
      <alignment vertical="center"/>
    </xf>
    <xf numFmtId="0" fontId="12" fillId="3" borderId="6" xfId="2" applyFont="1" applyFill="1" applyBorder="1" applyAlignment="1">
      <alignment horizontal="left" vertical="center" indent="1"/>
    </xf>
    <xf numFmtId="0" fontId="9" fillId="3" borderId="0" xfId="1" applyFont="1" applyFill="1">
      <alignment vertical="center"/>
    </xf>
    <xf numFmtId="0" fontId="14" fillId="3" borderId="0" xfId="3" applyFont="1" applyAlignment="1">
      <alignment vertical="center"/>
    </xf>
    <xf numFmtId="0" fontId="16" fillId="3" borderId="0" xfId="4" applyFont="1" applyAlignment="1"/>
    <xf numFmtId="0" fontId="18" fillId="0" borderId="0" xfId="5" applyFont="1">
      <alignment vertical="center"/>
    </xf>
    <xf numFmtId="0" fontId="18" fillId="0" borderId="0" xfId="5" applyFont="1" applyAlignment="1">
      <alignment horizontal="center"/>
    </xf>
    <xf numFmtId="9" fontId="20" fillId="0" borderId="0" xfId="6" applyFont="1">
      <alignment horizontal="center" vertical="center"/>
    </xf>
    <xf numFmtId="0" fontId="22" fillId="0" borderId="0" xfId="7" applyFont="1">
      <alignment horizontal="left"/>
    </xf>
    <xf numFmtId="0" fontId="23" fillId="0" borderId="0" xfId="5" applyFont="1" applyAlignment="1">
      <alignment horizontal="center"/>
    </xf>
    <xf numFmtId="0" fontId="23" fillId="0" borderId="0" xfId="5" quotePrefix="1" applyFont="1" applyAlignment="1">
      <alignment horizontal="center"/>
    </xf>
    <xf numFmtId="3" fontId="25" fillId="0" borderId="7" xfId="8" applyFont="1">
      <alignment horizontal="center"/>
    </xf>
    <xf numFmtId="0" fontId="25" fillId="0" borderId="0" xfId="9" applyFont="1">
      <alignment horizontal="center"/>
    </xf>
    <xf numFmtId="0" fontId="25" fillId="0" borderId="0" xfId="9" applyFont="1" applyAlignment="1">
      <alignment horizontal="left"/>
    </xf>
    <xf numFmtId="0" fontId="23" fillId="0" borderId="0" xfId="11" applyFont="1">
      <alignment horizontal="left" vertical="center"/>
    </xf>
    <xf numFmtId="0" fontId="18" fillId="5" borderId="8" xfId="5" applyFont="1" applyFill="1" applyBorder="1" applyAlignment="1">
      <alignment horizontal="center"/>
    </xf>
    <xf numFmtId="0" fontId="18" fillId="6" borderId="8" xfId="5" applyFont="1" applyFill="1" applyBorder="1" applyAlignment="1">
      <alignment horizontal="center"/>
    </xf>
    <xf numFmtId="0" fontId="18" fillId="7" borderId="8" xfId="5" applyFont="1" applyFill="1" applyBorder="1" applyAlignment="1">
      <alignment horizontal="center"/>
    </xf>
    <xf numFmtId="0" fontId="18" fillId="8" borderId="8" xfId="5" applyFont="1" applyFill="1" applyBorder="1" applyAlignment="1">
      <alignment horizontal="center"/>
    </xf>
    <xf numFmtId="0" fontId="18" fillId="9" borderId="8" xfId="5" applyFont="1" applyFill="1" applyBorder="1" applyAlignment="1">
      <alignment horizontal="center"/>
    </xf>
    <xf numFmtId="0" fontId="31" fillId="10" borderId="9" xfId="12" applyFont="1">
      <alignment horizontal="left" vertical="center"/>
    </xf>
    <xf numFmtId="0" fontId="32" fillId="10" borderId="9" xfId="12" applyFont="1">
      <alignment horizontal="left" vertical="center"/>
    </xf>
    <xf numFmtId="49" fontId="9" fillId="4" borderId="0" xfId="1" applyNumberFormat="1" applyFont="1" applyAlignment="1">
      <alignment horizontal="left" vertical="center" indent="2"/>
    </xf>
    <xf numFmtId="0" fontId="27" fillId="0" borderId="0" xfId="10" applyFont="1" applyAlignment="1">
      <alignment horizontal="left"/>
    </xf>
  </cellXfs>
  <cellStyles count="13">
    <cellStyle name="Activity" xfId="7" xr:uid="{00000000-0005-0000-0000-000000000000}"/>
    <cellStyle name="Label" xfId="11" xr:uid="{00000000-0005-0000-0000-000001000000}"/>
    <cellStyle name="Percent Complete" xfId="6" xr:uid="{00000000-0005-0000-0000-000002000000}"/>
    <cellStyle name="Period Headers" xfId="8" xr:uid="{00000000-0005-0000-0000-000003000000}"/>
    <cellStyle name="Period Highlight Control" xfId="12" xr:uid="{00000000-0005-0000-0000-000004000000}"/>
    <cellStyle name="Project Headers" xfId="9" xr:uid="{00000000-0005-0000-0000-000005000000}"/>
    <cellStyle name="Title 1 2" xfId="2" xr:uid="{00000000-0005-0000-0000-000006000000}"/>
    <cellStyle name="Title 1 3" xfId="10" xr:uid="{00000000-0005-0000-0000-000007000000}"/>
    <cellStyle name="Title 2 2" xfId="4" xr:uid="{00000000-0005-0000-0000-000008000000}"/>
    <cellStyle name="Title 5" xfId="3" xr:uid="{00000000-0005-0000-0000-000009000000}"/>
    <cellStyle name="常规" xfId="0" builtinId="0" customBuiltin="1"/>
    <cellStyle name="常规 2" xfId="1" xr:uid="{00000000-0005-0000-0000-00000B000000}"/>
    <cellStyle name="常规 3" xfId="5" xr:uid="{00000000-0005-0000-0000-00000C000000}"/>
  </cellStyles>
  <dxfs count="29"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7"/>
        </bottom>
        <vertical/>
        <horizontal/>
      </border>
    </dxf>
    <dxf>
      <border>
        <top style="thin">
          <color theme="7"/>
        </top>
        <vertical/>
        <horizontal/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ont>
        <strike val="0"/>
        <outline val="0"/>
        <shadow val="0"/>
        <u val="none"/>
        <vertAlign val="baseline"/>
        <name val="Microsoft YaHei UI"/>
        <scheme val="none"/>
      </font>
      <alignment horizontal="left" vertical="center" textRotation="0" wrapText="0" indent="1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name val="Microsoft YaHei UI"/>
        <scheme val="none"/>
      </font>
      <numFmt numFmtId="178" formatCode="mm/dd/yyyy"/>
      <alignment horizontal="left" vertical="center" textRotation="0" wrapText="0" indent="1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name val="Microsoft YaHei UI"/>
        <scheme val="none"/>
      </font>
      <numFmt numFmtId="178" formatCode="mm/dd/yyyy"/>
      <alignment horizontal="left" vertical="center" textRotation="0" wrapText="0" indent="1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name val="Microsoft YaHei UI"/>
        <scheme val="none"/>
      </font>
      <alignment horizontal="left" vertical="center" textRotation="0" wrapText="0" indent="1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name val="Microsoft YaHei UI"/>
        <scheme val="none"/>
      </font>
      <protection locked="1" hidden="0"/>
    </dxf>
    <dxf>
      <font>
        <strike val="0"/>
        <outline val="0"/>
        <shadow val="0"/>
        <u val="none"/>
        <vertAlign val="baseline"/>
        <name val="Microsoft YaHei UI"/>
        <scheme val="none"/>
      </font>
      <protection locked="1" hidden="0"/>
    </dxf>
    <dxf>
      <font>
        <strike val="0"/>
        <outline val="0"/>
        <shadow val="0"/>
        <u val="none"/>
        <vertAlign val="baseline"/>
        <name val="Microsoft YaHei UI"/>
        <scheme val="none"/>
      </font>
      <protection locked="1" hidden="0"/>
    </dxf>
    <dxf>
      <font>
        <strike val="0"/>
        <outline val="0"/>
        <shadow val="0"/>
        <u val="none"/>
        <vertAlign val="baseline"/>
        <name val="Microsoft YaHei UI"/>
        <scheme val="none"/>
      </font>
      <numFmt numFmtId="0" formatCode="General"/>
    </dxf>
    <dxf>
      <font>
        <strike val="0"/>
        <outline val="0"/>
        <shadow val="0"/>
        <u val="none"/>
        <vertAlign val="baseline"/>
        <name val="Microsoft YaHei UI"/>
        <scheme val="none"/>
      </font>
      <numFmt numFmtId="0" formatCode="General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Microsoft YaHei UI"/>
        <scheme val="none"/>
      </font>
      <alignment horizontal="left" vertical="center" textRotation="0" wrapText="0" indent="2" justifyLastLine="0" shrinkToFit="0" readingOrder="0"/>
    </dxf>
    <dxf>
      <font>
        <strike val="0"/>
        <outline val="0"/>
        <shadow val="0"/>
        <u val="none"/>
        <vertAlign val="baseline"/>
        <name val="Microsoft YaHei UI"/>
        <scheme val="none"/>
      </font>
      <numFmt numFmtId="30" formatCode="@"/>
      <alignment horizontal="left" vertical="center" textRotation="0" wrapText="0" indent="2" justifyLastLine="0" shrinkToFit="0" readingOrder="0"/>
    </dxf>
    <dxf>
      <font>
        <strike val="0"/>
        <outline val="0"/>
        <shadow val="0"/>
        <u val="none"/>
        <vertAlign val="baseline"/>
        <name val="Microsoft YaHei UI"/>
        <scheme val="none"/>
      </font>
    </dxf>
    <dxf>
      <font>
        <strike val="0"/>
        <outline val="0"/>
        <shadow val="0"/>
        <u val="none"/>
        <vertAlign val="baseline"/>
        <name val="Microsoft YaHei UI"/>
        <scheme val="none"/>
      </font>
    </dxf>
    <dxf>
      <font>
        <b/>
        <i val="0"/>
        <color theme="5"/>
      </font>
      <border>
        <bottom style="medium">
          <color theme="1" tint="0.499984740745262"/>
        </bottom>
      </border>
    </dxf>
    <dxf>
      <fill>
        <patternFill>
          <bgColor theme="2"/>
        </patternFill>
      </fill>
      <border>
        <left style="thick">
          <color theme="3"/>
        </left>
        <right style="thick">
          <color theme="3"/>
        </right>
        <top style="thick">
          <color theme="3"/>
        </top>
        <bottom style="thick">
          <color theme="3"/>
        </bottom>
        <horizontal style="thin">
          <color theme="2" tint="-9.9948118533890809E-2"/>
        </horizontal>
      </border>
    </dxf>
    <dxf>
      <font>
        <color theme="3"/>
      </font>
      <fill>
        <patternFill>
          <bgColor theme="2"/>
        </patternFill>
      </fill>
    </dxf>
    <dxf>
      <font>
        <color theme="3"/>
      </font>
    </dxf>
    <dxf>
      <font>
        <color theme="0"/>
      </font>
      <fill>
        <patternFill patternType="solid">
          <fgColor theme="4"/>
          <bgColor theme="3"/>
        </patternFill>
      </fill>
      <border diagonalUp="0" diagonalDown="0">
        <left/>
        <right/>
        <top/>
        <bottom/>
        <vertical/>
        <horizontal/>
      </border>
    </dxf>
    <dxf>
      <font>
        <color theme="1"/>
      </font>
      <border diagonalUp="0" diagonalDown="0">
        <left/>
        <right/>
        <top/>
        <bottom/>
        <vertical style="thin">
          <color theme="3" tint="0.59996337778862885"/>
        </vertical>
        <horizontal/>
      </border>
    </dxf>
  </dxfs>
  <tableStyles count="2" defaultTableStyle="TableStyleMedium2" defaultPivotStyle="PivotStyleLight8">
    <tableStyle name="Project Timeline" pivot="0" count="4" xr9:uid="{00000000-0011-0000-FFFF-FFFF00000000}">
      <tableStyleElement type="wholeTable" dxfId="28"/>
      <tableStyleElement type="headerRow" dxfId="27"/>
      <tableStyleElement type="firstRowStripe" dxfId="26"/>
      <tableStyleElement type="secondRowStripe" dxfId="25"/>
    </tableStyle>
    <tableStyle name="Project Timeline 2" pivot="0" count="2" xr9:uid="{00000000-0011-0000-FFFF-FFFF01000000}">
      <tableStyleElement type="wholeTable" dxfId="24"/>
      <tableStyleElement type="headerRow" dxfId="23"/>
    </tableStyle>
  </tableStyles>
  <colors>
    <mruColors>
      <color rgb="FFCCFFCC"/>
      <color rgb="FFD1CBE1"/>
      <color rgb="FFFED9CD"/>
      <color rgb="FFFF5757"/>
      <color rgb="FFFAEB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4399339658514423E-2"/>
          <c:y val="3.9426523297491037E-2"/>
          <c:w val="0.87774435881027235"/>
          <c:h val="0.92114695340501795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'Project日程表 1'!$D$19</c:f>
              <c:strCache>
                <c:ptCount val="1"/>
                <c:pt idx="0">
                  <c:v>位置</c:v>
                </c:pt>
              </c:strCache>
            </c:strRef>
          </c:tx>
          <c:spPr>
            <a:noFill/>
          </c:spPr>
          <c:invertIfNegative val="0"/>
          <c:dLbls>
            <c:dLbl>
              <c:idx val="0"/>
              <c:layout>
                <c:manualLayout>
                  <c:x val="-1.2346319353737729E-17"/>
                  <c:y val="-4.1068820671032238E-18"/>
                </c:manualLayout>
              </c:layout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1206097854822998"/>
                      <c:h val="4.783168233003131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0-9732-446C-B8B7-1D49B5BB74D8}"/>
                </c:ext>
              </c:extLst>
            </c:dLbl>
            <c:dLbl>
              <c:idx val="1"/>
              <c:layout>
                <c:manualLayout>
                  <c:x val="-2.1949012184422629E-17"/>
                  <c:y val="-4.1068820671032238E-18"/>
                </c:manualLayout>
              </c:layout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1206097854822998"/>
                      <c:h val="4.783168233003131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9732-446C-B8B7-1D49B5BB74D8}"/>
                </c:ext>
              </c:extLst>
            </c:dLbl>
            <c:dLbl>
              <c:idx val="2"/>
              <c:layout>
                <c:manualLayout>
                  <c:x val="-2.1949012184422629E-17"/>
                  <c:y val="4.1068820671032238E-18"/>
                </c:manualLayout>
              </c:layout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1206097854822998"/>
                      <c:h val="4.783168233003131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2-9732-446C-B8B7-1D49B5BB74D8}"/>
                </c:ext>
              </c:extLst>
            </c:dLbl>
            <c:dLbl>
              <c:idx val="3"/>
              <c:layout>
                <c:manualLayout>
                  <c:x val="-1.0974506092211315E-17"/>
                  <c:y val="-4.1068820671032238E-18"/>
                </c:manualLayout>
              </c:layout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1206097854822998"/>
                      <c:h val="4.783168233003131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3-9732-446C-B8B7-1D49B5BB74D8}"/>
                </c:ext>
              </c:extLst>
            </c:dLbl>
            <c:dLbl>
              <c:idx val="4"/>
              <c:layout>
                <c:manualLayout>
                  <c:x val="-1.0974506092211315E-17"/>
                  <c:y val="4.1068820671032238E-18"/>
                </c:manualLayout>
              </c:layout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1206097854822998"/>
                      <c:h val="4.783168233003131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4-9732-446C-B8B7-1D49B5BB74D8}"/>
                </c:ext>
              </c:extLst>
            </c:dLbl>
            <c:dLbl>
              <c:idx val="5"/>
              <c:layout>
                <c:manualLayout>
                  <c:x val="-1.0974506092211315E-17"/>
                  <c:y val="-4.1068820671032238E-18"/>
                </c:manualLayout>
              </c:layout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1206097854822998"/>
                      <c:h val="4.783168233003131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5-9732-446C-B8B7-1D49B5BB74D8}"/>
                </c:ext>
              </c:extLst>
            </c:dLbl>
            <c:dLbl>
              <c:idx val="6"/>
              <c:layout>
                <c:manualLayout>
                  <c:x val="-1.0974506092211315E-17"/>
                  <c:y val="4.1068820671032238E-18"/>
                </c:manualLayout>
              </c:layout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1206097854822998"/>
                      <c:h val="4.783168233003131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6-9732-446C-B8B7-1D49B5BB74D8}"/>
                </c:ext>
              </c:extLst>
            </c:dLbl>
            <c:dLbl>
              <c:idx val="7"/>
              <c:layout>
                <c:manualLayout>
                  <c:x val="-1.0974506092211315E-17"/>
                  <c:y val="-4.1068820671032238E-18"/>
                </c:manualLayout>
              </c:layout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1206097854822998"/>
                      <c:h val="4.783168233003131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9732-446C-B8B7-1D49B5BB74D8}"/>
                </c:ext>
              </c:extLst>
            </c:dLbl>
            <c:dLbl>
              <c:idx val="8"/>
              <c:layout>
                <c:manualLayout>
                  <c:x val="-1.0974506092211315E-17"/>
                  <c:y val="4.1068820671032238E-18"/>
                </c:manualLayout>
              </c:layout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1206097854822998"/>
                      <c:h val="4.783168233003131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9732-446C-B8B7-1D49B5BB74D8}"/>
                </c:ext>
              </c:extLst>
            </c:dLbl>
            <c:dLbl>
              <c:idx val="9"/>
              <c:layout>
                <c:manualLayout>
                  <c:x val="-1.0974506092211315E-17"/>
                  <c:y val="-4.1068820671032238E-18"/>
                </c:manualLayout>
              </c:layout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1206097854822998"/>
                      <c:h val="4.783168233003131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9732-446C-B8B7-1D49B5BB74D8}"/>
                </c:ext>
              </c:extLst>
            </c:dLbl>
            <c:dLbl>
              <c:idx val="10"/>
              <c:layout>
                <c:manualLayout>
                  <c:x val="-1.8656660356759235E-16"/>
                  <c:y val="4.1068820671032238E-18"/>
                </c:manualLayout>
              </c:layout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1206097854822998"/>
                      <c:h val="4.783168233003131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A-9732-446C-B8B7-1D49B5BB74D8}"/>
                </c:ext>
              </c:extLst>
            </c:dLbl>
            <c:dLbl>
              <c:idx val="11"/>
              <c:layout>
                <c:manualLayout>
                  <c:x val="-1.0974506092211315E-17"/>
                  <c:y val="-4.1068820671032238E-18"/>
                </c:manualLayout>
              </c:layout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1206097854822998"/>
                      <c:h val="4.783168233003131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9732-446C-B8B7-1D49B5BB74D8}"/>
                </c:ext>
              </c:extLst>
            </c:dLbl>
            <c:spPr>
              <a:solidFill>
                <a:schemeClr val="bg2"/>
              </a:solidFill>
              <a:ln>
                <a:noFill/>
              </a:ln>
              <a:effectLst/>
            </c:spPr>
            <c:txPr>
              <a:bodyPr vertOverflow="overflow" horzOverflow="overflow" wrap="square" lIns="38100" tIns="19050" rIns="38100" bIns="19050" anchor="ctr">
                <a:noAutofit/>
              </a:bodyPr>
              <a:lstStyle/>
              <a:p>
                <a:pPr>
                  <a:defRPr sz="900" cap="all" spc="10" baseline="0">
                    <a:solidFill>
                      <a:schemeClr val="accent2"/>
                    </a:solidFill>
                    <a:latin typeface="Microsoft YaHei UI" panose="020B0503020204020204" pitchFamily="34" charset="-122"/>
                    <a:ea typeface="Microsoft YaHei UI" panose="020B0503020204020204" pitchFamily="34" charset="-122"/>
                  </a:defRPr>
                </a:pPr>
                <a:endParaRPr lang="zh-CN"/>
              </a:p>
            </c:txPr>
            <c:dLblPos val="outEnd"/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errBars>
            <c:errBarType val="minus"/>
            <c:errValType val="percentage"/>
            <c:noEndCap val="0"/>
            <c:val val="100"/>
            <c:spPr>
              <a:ln>
                <a:solidFill>
                  <a:schemeClr val="bg1">
                    <a:lumMod val="75000"/>
                  </a:schemeClr>
                </a:solidFill>
              </a:ln>
            </c:spPr>
          </c:errBars>
          <c:cat>
            <c:strRef>
              <c:f>'Project日程表 1'!$C$20:$C$32</c:f>
              <c:strCache>
                <c:ptCount val="12"/>
                <c:pt idx="0">
                  <c:v>签订合约</c:v>
                </c:pt>
                <c:pt idx="1">
                  <c:v>履行合约</c:v>
                </c:pt>
                <c:pt idx="2">
                  <c:v>Milestone 2</c:v>
                </c:pt>
                <c:pt idx="3">
                  <c:v>Milestone 3</c:v>
                </c:pt>
                <c:pt idx="4">
                  <c:v>Milestone 4</c:v>
                </c:pt>
                <c:pt idx="5">
                  <c:v>里程碑 5</c:v>
                </c:pt>
                <c:pt idx="6">
                  <c:v>里程碑 6</c:v>
                </c:pt>
                <c:pt idx="7">
                  <c:v>里程碑 7</c:v>
                </c:pt>
                <c:pt idx="8">
                  <c:v>里程碑 8</c:v>
                </c:pt>
                <c:pt idx="9">
                  <c:v>里程碑 9</c:v>
                </c:pt>
                <c:pt idx="10">
                  <c:v>里程碑 10</c:v>
                </c:pt>
                <c:pt idx="11">
                  <c:v>Project End</c:v>
                </c:pt>
              </c:strCache>
            </c:strRef>
          </c:cat>
          <c:val>
            <c:numRef>
              <c:f>'Project日程表 1'!$D$20:$D$32</c:f>
              <c:numCache>
                <c:formatCode>General</c:formatCode>
                <c:ptCount val="13"/>
                <c:pt idx="0">
                  <c:v>22</c:v>
                </c:pt>
                <c:pt idx="1">
                  <c:v>10</c:v>
                </c:pt>
                <c:pt idx="2">
                  <c:v>-10</c:v>
                </c:pt>
                <c:pt idx="3">
                  <c:v>15</c:v>
                </c:pt>
                <c:pt idx="4">
                  <c:v>-15</c:v>
                </c:pt>
                <c:pt idx="5">
                  <c:v>15</c:v>
                </c:pt>
                <c:pt idx="6">
                  <c:v>-15</c:v>
                </c:pt>
                <c:pt idx="7">
                  <c:v>15</c:v>
                </c:pt>
                <c:pt idx="8">
                  <c:v>-20</c:v>
                </c:pt>
                <c:pt idx="9">
                  <c:v>20</c:v>
                </c:pt>
                <c:pt idx="10">
                  <c:v>-15</c:v>
                </c:pt>
                <c:pt idx="11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9732-446C-B8B7-1D49B5BB74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4275456"/>
        <c:axId val="244273920"/>
      </c:barChart>
      <c:lineChart>
        <c:grouping val="standard"/>
        <c:varyColors val="0"/>
        <c:ser>
          <c:idx val="0"/>
          <c:order val="0"/>
          <c:tx>
            <c:strRef>
              <c:f>'Project日程表 1'!$B$19</c:f>
              <c:strCache>
                <c:ptCount val="1"/>
                <c:pt idx="0">
                  <c:v>Date</c:v>
                </c:pt>
              </c:strCache>
            </c:strRef>
          </c:tx>
          <c:spPr>
            <a:ln>
              <a:noFill/>
            </a:ln>
          </c:spPr>
          <c:marker>
            <c:symbol val="circle"/>
            <c:size val="4"/>
            <c:spPr>
              <a:solidFill>
                <a:schemeClr val="accent1"/>
              </a:solidFill>
              <a:ln w="60325">
                <a:solidFill>
                  <a:schemeClr val="accent1"/>
                </a:solidFill>
              </a:ln>
            </c:spPr>
          </c:marker>
          <c:errBars>
            <c:errDir val="y"/>
            <c:errBarType val="both"/>
            <c:errValType val="percentage"/>
            <c:noEndCap val="0"/>
            <c:val val="5"/>
          </c:errBars>
          <c:cat>
            <c:strRef>
              <c:f>'Project日程表 1'!$B$20:$B$32</c:f>
              <c:strCache>
                <c:ptCount val="12"/>
                <c:pt idx="0">
                  <c:v>2020.01.01</c:v>
                </c:pt>
                <c:pt idx="1">
                  <c:v>2020.01.27</c:v>
                </c:pt>
                <c:pt idx="2">
                  <c:v>2020.02.15</c:v>
                </c:pt>
                <c:pt idx="3">
                  <c:v>2020.02.16</c:v>
                </c:pt>
                <c:pt idx="4">
                  <c:v>2020.02.17</c:v>
                </c:pt>
                <c:pt idx="5">
                  <c:v>2020.02.18</c:v>
                </c:pt>
                <c:pt idx="6">
                  <c:v>2020.02.19</c:v>
                </c:pt>
                <c:pt idx="7">
                  <c:v>2020.02.20</c:v>
                </c:pt>
                <c:pt idx="8">
                  <c:v>2020.02.21</c:v>
                </c:pt>
                <c:pt idx="9">
                  <c:v>2020.02.22</c:v>
                </c:pt>
                <c:pt idx="10">
                  <c:v>2020.02.23</c:v>
                </c:pt>
                <c:pt idx="11">
                  <c:v>2020.02.24</c:v>
                </c:pt>
              </c:strCache>
            </c:strRef>
          </c:cat>
          <c:val>
            <c:numRef>
              <c:f>'Project日程表 1'!$E$20:$E$32</c:f>
              <c:numCache>
                <c:formatCode>General</c:formatCode>
                <c:ptCount val="13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D-9732-446C-B8B7-1D49B5BB74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66204288"/>
        <c:axId val="267177344"/>
      </c:lineChart>
      <c:dateAx>
        <c:axId val="266204288"/>
        <c:scaling>
          <c:orientation val="minMax"/>
        </c:scaling>
        <c:delete val="0"/>
        <c:axPos val="b"/>
        <c:numFmt formatCode="[$-C04]d\ mmmm" sourceLinked="0"/>
        <c:majorTickMark val="cross"/>
        <c:minorTickMark val="in"/>
        <c:tickLblPos val="nextTo"/>
        <c:spPr>
          <a:solidFill>
            <a:schemeClr val="bg2"/>
          </a:solidFill>
          <a:ln w="9525">
            <a:solidFill>
              <a:schemeClr val="bg1">
                <a:lumMod val="65000"/>
              </a:schemeClr>
            </a:solidFill>
            <a:prstDash val="solid"/>
          </a:ln>
        </c:spPr>
        <c:txPr>
          <a:bodyPr/>
          <a:lstStyle/>
          <a:p>
            <a:pPr>
              <a:defRPr sz="800" b="1">
                <a:solidFill>
                  <a:schemeClr val="bg1">
                    <a:lumMod val="65000"/>
                  </a:schemeClr>
                </a:solidFill>
                <a:latin typeface="Microsoft YaHei UI" panose="020B0503020204020204" pitchFamily="34" charset="-122"/>
                <a:ea typeface="Microsoft YaHei UI" panose="020B0503020204020204" pitchFamily="34" charset="-122"/>
              </a:defRPr>
            </a:pPr>
            <a:endParaRPr lang="zh-CN"/>
          </a:p>
        </c:txPr>
        <c:crossAx val="267177344"/>
        <c:crosses val="autoZero"/>
        <c:auto val="1"/>
        <c:lblOffset val="100"/>
        <c:baseTimeUnit val="days"/>
        <c:majorUnit val="1"/>
        <c:majorTimeUnit val="months"/>
        <c:minorUnit val="7"/>
        <c:minorTimeUnit val="days"/>
      </c:dateAx>
      <c:valAx>
        <c:axId val="267177344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266204288"/>
        <c:crosses val="autoZero"/>
        <c:crossBetween val="midCat"/>
      </c:valAx>
      <c:valAx>
        <c:axId val="244273920"/>
        <c:scaling>
          <c:orientation val="minMax"/>
        </c:scaling>
        <c:delete val="1"/>
        <c:axPos val="r"/>
        <c:numFmt formatCode="General" sourceLinked="1"/>
        <c:majorTickMark val="out"/>
        <c:minorTickMark val="none"/>
        <c:tickLblPos val="nextTo"/>
        <c:crossAx val="244275456"/>
        <c:crosses val="max"/>
        <c:crossBetween val="between"/>
      </c:valAx>
      <c:catAx>
        <c:axId val="2442754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44273920"/>
        <c:crosses val="autoZero"/>
        <c:auto val="1"/>
        <c:lblAlgn val="ctr"/>
        <c:lblOffset val="100"/>
        <c:noMultiLvlLbl val="0"/>
      </c:catAx>
      <c:spPr>
        <a:noFill/>
      </c:spPr>
    </c:plotArea>
    <c:plotVisOnly val="0"/>
    <c:dispBlanksAs val="gap"/>
    <c:showDLblsOverMax val="0"/>
  </c:chart>
  <c:spPr>
    <a:solidFill>
      <a:schemeClr val="bg2"/>
    </a:solidFill>
    <a:ln>
      <a:noFill/>
    </a:ln>
  </c:spPr>
  <c:printSettings>
    <c:headerFooter/>
    <c:pageMargins b="0.75" l="0.7" r="0.7" t="0.75" header="0.3" footer="0.3"/>
    <c:pageSetup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"/>
          <c:y val="0"/>
          <c:w val="1"/>
          <c:h val="1"/>
        </c:manualLayout>
      </c:layout>
      <c:lineChart>
        <c:grouping val="standard"/>
        <c:varyColors val="0"/>
        <c:ser>
          <c:idx val="0"/>
          <c:order val="0"/>
          <c:tx>
            <c:strRef>
              <c:f>计算!$B$32</c:f>
              <c:strCache>
                <c:ptCount val="1"/>
                <c:pt idx="0">
                  <c:v>1</c:v>
                </c:pt>
              </c:strCache>
            </c:strRef>
          </c:tx>
          <c:spPr>
            <a:ln w="193675" cap="sq">
              <a:solidFill>
                <a:schemeClr val="accent5">
                  <a:lumMod val="60000"/>
                  <a:lumOff val="40000"/>
                </a:schemeClr>
              </a:solidFill>
            </a:ln>
          </c:spPr>
          <c:marker>
            <c:symbol val="square"/>
            <c:size val="14"/>
            <c:spPr>
              <a:solidFill>
                <a:schemeClr val="accent5">
                  <a:lumMod val="60000"/>
                  <a:lumOff val="40000"/>
                </a:schemeClr>
              </a:solidFill>
              <a:ln>
                <a:noFill/>
              </a:ln>
            </c:spPr>
          </c:marker>
          <c:cat>
            <c:numRef>
              <c:f>计算!$E$31:$AH$31</c:f>
              <c:numCache>
                <c:formatCode>m/d/yyyy</c:formatCode>
                <c:ptCount val="30"/>
                <c:pt idx="0">
                  <c:v>43874</c:v>
                </c:pt>
                <c:pt idx="1">
                  <c:v>43875</c:v>
                </c:pt>
                <c:pt idx="2">
                  <c:v>43876</c:v>
                </c:pt>
                <c:pt idx="3">
                  <c:v>43877</c:v>
                </c:pt>
                <c:pt idx="4">
                  <c:v>43878</c:v>
                </c:pt>
                <c:pt idx="5">
                  <c:v>43879</c:v>
                </c:pt>
                <c:pt idx="6">
                  <c:v>43880</c:v>
                </c:pt>
                <c:pt idx="7">
                  <c:v>43881</c:v>
                </c:pt>
                <c:pt idx="8">
                  <c:v>43882</c:v>
                </c:pt>
                <c:pt idx="9">
                  <c:v>43883</c:v>
                </c:pt>
                <c:pt idx="10">
                  <c:v>43884</c:v>
                </c:pt>
                <c:pt idx="11">
                  <c:v>43885</c:v>
                </c:pt>
                <c:pt idx="12">
                  <c:v>43886</c:v>
                </c:pt>
                <c:pt idx="13">
                  <c:v>43887</c:v>
                </c:pt>
                <c:pt idx="14">
                  <c:v>43888</c:v>
                </c:pt>
                <c:pt idx="15">
                  <c:v>43889</c:v>
                </c:pt>
                <c:pt idx="16">
                  <c:v>43890</c:v>
                </c:pt>
                <c:pt idx="17">
                  <c:v>43891</c:v>
                </c:pt>
                <c:pt idx="18">
                  <c:v>43892</c:v>
                </c:pt>
                <c:pt idx="19">
                  <c:v>43893</c:v>
                </c:pt>
                <c:pt idx="20">
                  <c:v>43894</c:v>
                </c:pt>
                <c:pt idx="21">
                  <c:v>43895</c:v>
                </c:pt>
                <c:pt idx="22">
                  <c:v>43896</c:v>
                </c:pt>
                <c:pt idx="23">
                  <c:v>43897</c:v>
                </c:pt>
                <c:pt idx="24">
                  <c:v>43898</c:v>
                </c:pt>
                <c:pt idx="25">
                  <c:v>43899</c:v>
                </c:pt>
                <c:pt idx="26">
                  <c:v>43900</c:v>
                </c:pt>
                <c:pt idx="27">
                  <c:v>43901</c:v>
                </c:pt>
                <c:pt idx="28">
                  <c:v>43902</c:v>
                </c:pt>
                <c:pt idx="29">
                  <c:v>43903</c:v>
                </c:pt>
              </c:numCache>
            </c:numRef>
          </c:cat>
          <c:val>
            <c:numRef>
              <c:f>计算!$E$32:$AH$32</c:f>
              <c:numCache>
                <c:formatCode>General</c:formatCode>
                <c:ptCount val="30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A1D-4748-9A77-04E61EF073A1}"/>
            </c:ext>
          </c:extLst>
        </c:ser>
        <c:ser>
          <c:idx val="5"/>
          <c:order val="1"/>
          <c:tx>
            <c:strRef>
              <c:f>计算!$D$44</c:f>
              <c:strCache>
                <c:ptCount val="1"/>
                <c:pt idx="0">
                  <c:v>#N/A</c:v>
                </c:pt>
              </c:strCache>
            </c:strRef>
          </c:tx>
          <c:marker>
            <c:symbol val="circle"/>
            <c:size val="9"/>
            <c:spPr>
              <a:solidFill>
                <a:schemeClr val="accent1"/>
              </a:solidFill>
              <a:ln>
                <a:solidFill>
                  <a:schemeClr val="accent1"/>
                </a:solidFill>
              </a:ln>
            </c:spPr>
          </c:marker>
          <c:dLbls>
            <c:spPr>
              <a:noFill/>
              <a:ln>
                <a:noFill/>
              </a:ln>
              <a:effectLst/>
            </c:spPr>
            <c:dLblPos val="l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计算!$E$44:$AH$44</c:f>
              <c:numCache>
                <c:formatCode>General</c:formatCode>
                <c:ptCount val="30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A1D-4748-9A77-04E61EF073A1}"/>
            </c:ext>
          </c:extLst>
        </c:ser>
        <c:ser>
          <c:idx val="1"/>
          <c:order val="2"/>
          <c:tx>
            <c:strRef>
              <c:f>计算!$B$33</c:f>
              <c:strCache>
                <c:ptCount val="1"/>
                <c:pt idx="0">
                  <c:v>2</c:v>
                </c:pt>
              </c:strCache>
            </c:strRef>
          </c:tx>
          <c:spPr>
            <a:ln w="193675" cap="sq">
              <a:solidFill>
                <a:schemeClr val="accent5">
                  <a:lumMod val="60000"/>
                  <a:lumOff val="40000"/>
                </a:schemeClr>
              </a:solidFill>
            </a:ln>
          </c:spPr>
          <c:marker>
            <c:symbol val="square"/>
            <c:size val="14"/>
            <c:spPr>
              <a:solidFill>
                <a:schemeClr val="accent5">
                  <a:lumMod val="60000"/>
                  <a:lumOff val="40000"/>
                </a:schemeClr>
              </a:solidFill>
              <a:ln w="9525">
                <a:noFill/>
              </a:ln>
            </c:spPr>
          </c:marker>
          <c:cat>
            <c:numRef>
              <c:f>计算!$E$31:$AH$31</c:f>
              <c:numCache>
                <c:formatCode>m/d/yyyy</c:formatCode>
                <c:ptCount val="30"/>
                <c:pt idx="0">
                  <c:v>43874</c:v>
                </c:pt>
                <c:pt idx="1">
                  <c:v>43875</c:v>
                </c:pt>
                <c:pt idx="2">
                  <c:v>43876</c:v>
                </c:pt>
                <c:pt idx="3">
                  <c:v>43877</c:v>
                </c:pt>
                <c:pt idx="4">
                  <c:v>43878</c:v>
                </c:pt>
                <c:pt idx="5">
                  <c:v>43879</c:v>
                </c:pt>
                <c:pt idx="6">
                  <c:v>43880</c:v>
                </c:pt>
                <c:pt idx="7">
                  <c:v>43881</c:v>
                </c:pt>
                <c:pt idx="8">
                  <c:v>43882</c:v>
                </c:pt>
                <c:pt idx="9">
                  <c:v>43883</c:v>
                </c:pt>
                <c:pt idx="10">
                  <c:v>43884</c:v>
                </c:pt>
                <c:pt idx="11">
                  <c:v>43885</c:v>
                </c:pt>
                <c:pt idx="12">
                  <c:v>43886</c:v>
                </c:pt>
                <c:pt idx="13">
                  <c:v>43887</c:v>
                </c:pt>
                <c:pt idx="14">
                  <c:v>43888</c:v>
                </c:pt>
                <c:pt idx="15">
                  <c:v>43889</c:v>
                </c:pt>
                <c:pt idx="16">
                  <c:v>43890</c:v>
                </c:pt>
                <c:pt idx="17">
                  <c:v>43891</c:v>
                </c:pt>
                <c:pt idx="18">
                  <c:v>43892</c:v>
                </c:pt>
                <c:pt idx="19">
                  <c:v>43893</c:v>
                </c:pt>
                <c:pt idx="20">
                  <c:v>43894</c:v>
                </c:pt>
                <c:pt idx="21">
                  <c:v>43895</c:v>
                </c:pt>
                <c:pt idx="22">
                  <c:v>43896</c:v>
                </c:pt>
                <c:pt idx="23">
                  <c:v>43897</c:v>
                </c:pt>
                <c:pt idx="24">
                  <c:v>43898</c:v>
                </c:pt>
                <c:pt idx="25">
                  <c:v>43899</c:v>
                </c:pt>
                <c:pt idx="26">
                  <c:v>43900</c:v>
                </c:pt>
                <c:pt idx="27">
                  <c:v>43901</c:v>
                </c:pt>
                <c:pt idx="28">
                  <c:v>43902</c:v>
                </c:pt>
                <c:pt idx="29">
                  <c:v>43903</c:v>
                </c:pt>
              </c:numCache>
            </c:numRef>
          </c:cat>
          <c:val>
            <c:numRef>
              <c:f>计算!$E$33:$AH$33</c:f>
              <c:numCache>
                <c:formatCode>General</c:formatCode>
                <c:ptCount val="30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A1D-4748-9A77-04E61EF073A1}"/>
            </c:ext>
          </c:extLst>
        </c:ser>
        <c:ser>
          <c:idx val="6"/>
          <c:order val="3"/>
          <c:tx>
            <c:strRef>
              <c:f>计算!$D$45</c:f>
              <c:strCache>
                <c:ptCount val="1"/>
                <c:pt idx="0">
                  <c:v>#N/A</c:v>
                </c:pt>
              </c:strCache>
            </c:strRef>
          </c:tx>
          <c:marker>
            <c:symbol val="circle"/>
            <c:size val="9"/>
            <c:spPr>
              <a:solidFill>
                <a:schemeClr val="accent1"/>
              </a:solidFill>
              <a:ln>
                <a:solidFill>
                  <a:schemeClr val="accent1"/>
                </a:solidFill>
              </a:ln>
            </c:spPr>
          </c:marker>
          <c:dLbls>
            <c:spPr>
              <a:noFill/>
              <a:ln>
                <a:noFill/>
              </a:ln>
              <a:effectLst/>
            </c:spPr>
            <c:dLblPos val="l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计算!$E$45:$AH$45</c:f>
              <c:numCache>
                <c:formatCode>General</c:formatCode>
                <c:ptCount val="30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A1D-4748-9A77-04E61EF073A1}"/>
            </c:ext>
          </c:extLst>
        </c:ser>
        <c:ser>
          <c:idx val="2"/>
          <c:order val="4"/>
          <c:tx>
            <c:strRef>
              <c:f>计算!$B$34</c:f>
              <c:strCache>
                <c:ptCount val="1"/>
                <c:pt idx="0">
                  <c:v>3</c:v>
                </c:pt>
              </c:strCache>
            </c:strRef>
          </c:tx>
          <c:spPr>
            <a:ln w="193675" cap="sq">
              <a:solidFill>
                <a:schemeClr val="accent5">
                  <a:lumMod val="60000"/>
                  <a:lumOff val="40000"/>
                </a:schemeClr>
              </a:solidFill>
            </a:ln>
          </c:spPr>
          <c:marker>
            <c:symbol val="square"/>
            <c:size val="14"/>
            <c:spPr>
              <a:solidFill>
                <a:schemeClr val="accent5">
                  <a:lumMod val="60000"/>
                  <a:lumOff val="40000"/>
                </a:schemeClr>
              </a:solidFill>
              <a:ln>
                <a:noFill/>
              </a:ln>
            </c:spPr>
          </c:marker>
          <c:cat>
            <c:numRef>
              <c:f>计算!$E$31:$AH$31</c:f>
              <c:numCache>
                <c:formatCode>m/d/yyyy</c:formatCode>
                <c:ptCount val="30"/>
                <c:pt idx="0">
                  <c:v>43874</c:v>
                </c:pt>
                <c:pt idx="1">
                  <c:v>43875</c:v>
                </c:pt>
                <c:pt idx="2">
                  <c:v>43876</c:v>
                </c:pt>
                <c:pt idx="3">
                  <c:v>43877</c:v>
                </c:pt>
                <c:pt idx="4">
                  <c:v>43878</c:v>
                </c:pt>
                <c:pt idx="5">
                  <c:v>43879</c:v>
                </c:pt>
                <c:pt idx="6">
                  <c:v>43880</c:v>
                </c:pt>
                <c:pt idx="7">
                  <c:v>43881</c:v>
                </c:pt>
                <c:pt idx="8">
                  <c:v>43882</c:v>
                </c:pt>
                <c:pt idx="9">
                  <c:v>43883</c:v>
                </c:pt>
                <c:pt idx="10">
                  <c:v>43884</c:v>
                </c:pt>
                <c:pt idx="11">
                  <c:v>43885</c:v>
                </c:pt>
                <c:pt idx="12">
                  <c:v>43886</c:v>
                </c:pt>
                <c:pt idx="13">
                  <c:v>43887</c:v>
                </c:pt>
                <c:pt idx="14">
                  <c:v>43888</c:v>
                </c:pt>
                <c:pt idx="15">
                  <c:v>43889</c:v>
                </c:pt>
                <c:pt idx="16">
                  <c:v>43890</c:v>
                </c:pt>
                <c:pt idx="17">
                  <c:v>43891</c:v>
                </c:pt>
                <c:pt idx="18">
                  <c:v>43892</c:v>
                </c:pt>
                <c:pt idx="19">
                  <c:v>43893</c:v>
                </c:pt>
                <c:pt idx="20">
                  <c:v>43894</c:v>
                </c:pt>
                <c:pt idx="21">
                  <c:v>43895</c:v>
                </c:pt>
                <c:pt idx="22">
                  <c:v>43896</c:v>
                </c:pt>
                <c:pt idx="23">
                  <c:v>43897</c:v>
                </c:pt>
                <c:pt idx="24">
                  <c:v>43898</c:v>
                </c:pt>
                <c:pt idx="25">
                  <c:v>43899</c:v>
                </c:pt>
                <c:pt idx="26">
                  <c:v>43900</c:v>
                </c:pt>
                <c:pt idx="27">
                  <c:v>43901</c:v>
                </c:pt>
                <c:pt idx="28">
                  <c:v>43902</c:v>
                </c:pt>
                <c:pt idx="29">
                  <c:v>43903</c:v>
                </c:pt>
              </c:numCache>
            </c:numRef>
          </c:cat>
          <c:val>
            <c:numRef>
              <c:f>计算!$E$34:$AH$34</c:f>
              <c:numCache>
                <c:formatCode>General</c:formatCode>
                <c:ptCount val="30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A1D-4748-9A77-04E61EF073A1}"/>
            </c:ext>
          </c:extLst>
        </c:ser>
        <c:ser>
          <c:idx val="7"/>
          <c:order val="5"/>
          <c:tx>
            <c:strRef>
              <c:f>计算!$D$46</c:f>
              <c:strCache>
                <c:ptCount val="1"/>
                <c:pt idx="0">
                  <c:v>#N/A</c:v>
                </c:pt>
              </c:strCache>
            </c:strRef>
          </c:tx>
          <c:spPr>
            <a:ln cap="sq"/>
          </c:spPr>
          <c:marker>
            <c:symbol val="circle"/>
            <c:size val="9"/>
            <c:spPr>
              <a:solidFill>
                <a:schemeClr val="accent1"/>
              </a:solidFill>
              <a:ln>
                <a:solidFill>
                  <a:schemeClr val="accent1"/>
                </a:solidFill>
              </a:ln>
            </c:spPr>
          </c:marker>
          <c:dLbls>
            <c:spPr>
              <a:noFill/>
              <a:ln>
                <a:noFill/>
              </a:ln>
              <a:effectLst/>
            </c:spPr>
            <c:dLblPos val="l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计算!$E$46:$AH$46</c:f>
              <c:numCache>
                <c:formatCode>General</c:formatCode>
                <c:ptCount val="30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A1D-4748-9A77-04E61EF073A1}"/>
            </c:ext>
          </c:extLst>
        </c:ser>
        <c:ser>
          <c:idx val="3"/>
          <c:order val="6"/>
          <c:tx>
            <c:strRef>
              <c:f>计算!$B$35</c:f>
              <c:strCache>
                <c:ptCount val="1"/>
                <c:pt idx="0">
                  <c:v>4</c:v>
                </c:pt>
              </c:strCache>
            </c:strRef>
          </c:tx>
          <c:spPr>
            <a:ln w="193675" cap="sq">
              <a:solidFill>
                <a:schemeClr val="accent5">
                  <a:lumMod val="60000"/>
                  <a:lumOff val="40000"/>
                </a:schemeClr>
              </a:solidFill>
            </a:ln>
          </c:spPr>
          <c:marker>
            <c:symbol val="square"/>
            <c:size val="14"/>
            <c:spPr>
              <a:solidFill>
                <a:schemeClr val="accent5">
                  <a:lumMod val="60000"/>
                  <a:lumOff val="40000"/>
                </a:schemeClr>
              </a:solidFill>
              <a:ln>
                <a:noFill/>
              </a:ln>
            </c:spPr>
          </c:marker>
          <c:cat>
            <c:numRef>
              <c:f>计算!$E$31:$AH$31</c:f>
              <c:numCache>
                <c:formatCode>m/d/yyyy</c:formatCode>
                <c:ptCount val="30"/>
                <c:pt idx="0">
                  <c:v>43874</c:v>
                </c:pt>
                <c:pt idx="1">
                  <c:v>43875</c:v>
                </c:pt>
                <c:pt idx="2">
                  <c:v>43876</c:v>
                </c:pt>
                <c:pt idx="3">
                  <c:v>43877</c:v>
                </c:pt>
                <c:pt idx="4">
                  <c:v>43878</c:v>
                </c:pt>
                <c:pt idx="5">
                  <c:v>43879</c:v>
                </c:pt>
                <c:pt idx="6">
                  <c:v>43880</c:v>
                </c:pt>
                <c:pt idx="7">
                  <c:v>43881</c:v>
                </c:pt>
                <c:pt idx="8">
                  <c:v>43882</c:v>
                </c:pt>
                <c:pt idx="9">
                  <c:v>43883</c:v>
                </c:pt>
                <c:pt idx="10">
                  <c:v>43884</c:v>
                </c:pt>
                <c:pt idx="11">
                  <c:v>43885</c:v>
                </c:pt>
                <c:pt idx="12">
                  <c:v>43886</c:v>
                </c:pt>
                <c:pt idx="13">
                  <c:v>43887</c:v>
                </c:pt>
                <c:pt idx="14">
                  <c:v>43888</c:v>
                </c:pt>
                <c:pt idx="15">
                  <c:v>43889</c:v>
                </c:pt>
                <c:pt idx="16">
                  <c:v>43890</c:v>
                </c:pt>
                <c:pt idx="17">
                  <c:v>43891</c:v>
                </c:pt>
                <c:pt idx="18">
                  <c:v>43892</c:v>
                </c:pt>
                <c:pt idx="19">
                  <c:v>43893</c:v>
                </c:pt>
                <c:pt idx="20">
                  <c:v>43894</c:v>
                </c:pt>
                <c:pt idx="21">
                  <c:v>43895</c:v>
                </c:pt>
                <c:pt idx="22">
                  <c:v>43896</c:v>
                </c:pt>
                <c:pt idx="23">
                  <c:v>43897</c:v>
                </c:pt>
                <c:pt idx="24">
                  <c:v>43898</c:v>
                </c:pt>
                <c:pt idx="25">
                  <c:v>43899</c:v>
                </c:pt>
                <c:pt idx="26">
                  <c:v>43900</c:v>
                </c:pt>
                <c:pt idx="27">
                  <c:v>43901</c:v>
                </c:pt>
                <c:pt idx="28">
                  <c:v>43902</c:v>
                </c:pt>
                <c:pt idx="29">
                  <c:v>43903</c:v>
                </c:pt>
              </c:numCache>
            </c:numRef>
          </c:cat>
          <c:val>
            <c:numRef>
              <c:f>计算!$E$35:$AH$35</c:f>
              <c:numCache>
                <c:formatCode>General</c:formatCode>
                <c:ptCount val="30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A1D-4748-9A77-04E61EF073A1}"/>
            </c:ext>
          </c:extLst>
        </c:ser>
        <c:ser>
          <c:idx val="8"/>
          <c:order val="7"/>
          <c:tx>
            <c:strRef>
              <c:f>计算!$D$47</c:f>
              <c:strCache>
                <c:ptCount val="1"/>
                <c:pt idx="0">
                  <c:v>#N/A</c:v>
                </c:pt>
              </c:strCache>
            </c:strRef>
          </c:tx>
          <c:marker>
            <c:symbol val="circle"/>
            <c:size val="9"/>
            <c:spPr>
              <a:solidFill>
                <a:schemeClr val="accent1"/>
              </a:solidFill>
              <a:ln>
                <a:solidFill>
                  <a:schemeClr val="accent1"/>
                </a:solidFill>
              </a:ln>
            </c:spPr>
          </c:marker>
          <c:dLbls>
            <c:spPr>
              <a:noFill/>
              <a:ln>
                <a:noFill/>
              </a:ln>
              <a:effectLst/>
            </c:spPr>
            <c:dLblPos val="l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计算!$E$47:$AH$47</c:f>
              <c:numCache>
                <c:formatCode>General</c:formatCode>
                <c:ptCount val="30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5A1D-4748-9A77-04E61EF073A1}"/>
            </c:ext>
          </c:extLst>
        </c:ser>
        <c:ser>
          <c:idx val="4"/>
          <c:order val="8"/>
          <c:tx>
            <c:strRef>
              <c:f>计算!$B$36</c:f>
              <c:strCache>
                <c:ptCount val="1"/>
                <c:pt idx="0">
                  <c:v>5</c:v>
                </c:pt>
              </c:strCache>
            </c:strRef>
          </c:tx>
          <c:spPr>
            <a:ln w="193675" cap="sq">
              <a:solidFill>
                <a:schemeClr val="accent5">
                  <a:lumMod val="60000"/>
                  <a:lumOff val="40000"/>
                </a:schemeClr>
              </a:solidFill>
            </a:ln>
          </c:spPr>
          <c:marker>
            <c:symbol val="square"/>
            <c:size val="14"/>
            <c:spPr>
              <a:solidFill>
                <a:schemeClr val="accent5">
                  <a:lumMod val="60000"/>
                  <a:lumOff val="40000"/>
                </a:schemeClr>
              </a:solidFill>
              <a:ln>
                <a:noFill/>
              </a:ln>
            </c:spPr>
          </c:marker>
          <c:cat>
            <c:numRef>
              <c:f>计算!$E$31:$AH$31</c:f>
              <c:numCache>
                <c:formatCode>m/d/yyyy</c:formatCode>
                <c:ptCount val="30"/>
                <c:pt idx="0">
                  <c:v>43874</c:v>
                </c:pt>
                <c:pt idx="1">
                  <c:v>43875</c:v>
                </c:pt>
                <c:pt idx="2">
                  <c:v>43876</c:v>
                </c:pt>
                <c:pt idx="3">
                  <c:v>43877</c:v>
                </c:pt>
                <c:pt idx="4">
                  <c:v>43878</c:v>
                </c:pt>
                <c:pt idx="5">
                  <c:v>43879</c:v>
                </c:pt>
                <c:pt idx="6">
                  <c:v>43880</c:v>
                </c:pt>
                <c:pt idx="7">
                  <c:v>43881</c:v>
                </c:pt>
                <c:pt idx="8">
                  <c:v>43882</c:v>
                </c:pt>
                <c:pt idx="9">
                  <c:v>43883</c:v>
                </c:pt>
                <c:pt idx="10">
                  <c:v>43884</c:v>
                </c:pt>
                <c:pt idx="11">
                  <c:v>43885</c:v>
                </c:pt>
                <c:pt idx="12">
                  <c:v>43886</c:v>
                </c:pt>
                <c:pt idx="13">
                  <c:v>43887</c:v>
                </c:pt>
                <c:pt idx="14">
                  <c:v>43888</c:v>
                </c:pt>
                <c:pt idx="15">
                  <c:v>43889</c:v>
                </c:pt>
                <c:pt idx="16">
                  <c:v>43890</c:v>
                </c:pt>
                <c:pt idx="17">
                  <c:v>43891</c:v>
                </c:pt>
                <c:pt idx="18">
                  <c:v>43892</c:v>
                </c:pt>
                <c:pt idx="19">
                  <c:v>43893</c:v>
                </c:pt>
                <c:pt idx="20">
                  <c:v>43894</c:v>
                </c:pt>
                <c:pt idx="21">
                  <c:v>43895</c:v>
                </c:pt>
                <c:pt idx="22">
                  <c:v>43896</c:v>
                </c:pt>
                <c:pt idx="23">
                  <c:v>43897</c:v>
                </c:pt>
                <c:pt idx="24">
                  <c:v>43898</c:v>
                </c:pt>
                <c:pt idx="25">
                  <c:v>43899</c:v>
                </c:pt>
                <c:pt idx="26">
                  <c:v>43900</c:v>
                </c:pt>
                <c:pt idx="27">
                  <c:v>43901</c:v>
                </c:pt>
                <c:pt idx="28">
                  <c:v>43902</c:v>
                </c:pt>
                <c:pt idx="29">
                  <c:v>43903</c:v>
                </c:pt>
              </c:numCache>
            </c:numRef>
          </c:cat>
          <c:val>
            <c:numRef>
              <c:f>计算!$E$36:$AH$36</c:f>
              <c:numCache>
                <c:formatCode>General</c:formatCode>
                <c:ptCount val="30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7.3000000000000007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A1D-4748-9A77-04E61EF073A1}"/>
            </c:ext>
          </c:extLst>
        </c:ser>
        <c:ser>
          <c:idx val="9"/>
          <c:order val="9"/>
          <c:tx>
            <c:strRef>
              <c:f>计算!$D$48</c:f>
              <c:strCache>
                <c:ptCount val="1"/>
                <c:pt idx="0">
                  <c:v>Project Start</c:v>
                </c:pt>
              </c:strCache>
            </c:strRef>
          </c:tx>
          <c:marker>
            <c:symbol val="circle"/>
            <c:size val="9"/>
            <c:spPr>
              <a:solidFill>
                <a:schemeClr val="accent1"/>
              </a:solidFill>
              <a:ln>
                <a:solidFill>
                  <a:schemeClr val="accent1"/>
                </a:solidFill>
              </a:ln>
            </c:spPr>
          </c:marker>
          <c:dLbls>
            <c:spPr>
              <a:noFill/>
              <a:ln>
                <a:noFill/>
              </a:ln>
              <a:effectLst/>
            </c:spPr>
            <c:dLblPos val="l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计算!$E$48:$AH$48</c:f>
              <c:numCache>
                <c:formatCode>General</c:formatCode>
                <c:ptCount val="30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7.3000000000000007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A1D-4748-9A77-04E61EF073A1}"/>
            </c:ext>
          </c:extLst>
        </c:ser>
        <c:ser>
          <c:idx val="10"/>
          <c:order val="10"/>
          <c:tx>
            <c:strRef>
              <c:f>计算!$B$37</c:f>
              <c:strCache>
                <c:ptCount val="1"/>
                <c:pt idx="0">
                  <c:v>6</c:v>
                </c:pt>
              </c:strCache>
            </c:strRef>
          </c:tx>
          <c:spPr>
            <a:ln w="193675" cap="sq">
              <a:solidFill>
                <a:schemeClr val="accent5">
                  <a:lumMod val="60000"/>
                  <a:lumOff val="40000"/>
                </a:schemeClr>
              </a:solidFill>
            </a:ln>
          </c:spPr>
          <c:marker>
            <c:symbol val="square"/>
            <c:size val="14"/>
            <c:spPr>
              <a:solidFill>
                <a:schemeClr val="accent5">
                  <a:lumMod val="60000"/>
                  <a:lumOff val="40000"/>
                </a:schemeClr>
              </a:solidFill>
              <a:ln>
                <a:noFill/>
              </a:ln>
            </c:spPr>
          </c:marker>
          <c:val>
            <c:numRef>
              <c:f>计算!$E$37:$AH$37</c:f>
              <c:numCache>
                <c:formatCode>General</c:formatCode>
                <c:ptCount val="30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6.3000000000000007</c:v>
                </c:pt>
                <c:pt idx="14">
                  <c:v>6.3000000000000007</c:v>
                </c:pt>
                <c:pt idx="15">
                  <c:v>6.3000000000000007</c:v>
                </c:pt>
                <c:pt idx="16">
                  <c:v>6.3000000000000007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5A1D-4748-9A77-04E61EF073A1}"/>
            </c:ext>
          </c:extLst>
        </c:ser>
        <c:ser>
          <c:idx val="11"/>
          <c:order val="11"/>
          <c:tx>
            <c:strRef>
              <c:f>计算!$D$49</c:f>
              <c:strCache>
                <c:ptCount val="1"/>
                <c:pt idx="0">
                  <c:v>里程碑 1</c:v>
                </c:pt>
              </c:strCache>
            </c:strRef>
          </c:tx>
          <c:marker>
            <c:symbol val="circle"/>
            <c:size val="9"/>
            <c:spPr>
              <a:solidFill>
                <a:schemeClr val="accent1"/>
              </a:solidFill>
              <a:ln>
                <a:solidFill>
                  <a:schemeClr val="accent1"/>
                </a:solidFill>
              </a:ln>
            </c:spPr>
          </c:marker>
          <c:dLbls>
            <c:spPr>
              <a:noFill/>
              <a:ln>
                <a:noFill/>
              </a:ln>
              <a:effectLst/>
            </c:spPr>
            <c:dLblPos val="l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计算!$E$49:$AH$49</c:f>
              <c:numCache>
                <c:formatCode>General</c:formatCode>
                <c:ptCount val="30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6.3000000000000007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A1D-4748-9A77-04E61EF073A1}"/>
            </c:ext>
          </c:extLst>
        </c:ser>
        <c:ser>
          <c:idx val="12"/>
          <c:order val="12"/>
          <c:tx>
            <c:strRef>
              <c:f>计算!$B$38</c:f>
              <c:strCache>
                <c:ptCount val="1"/>
                <c:pt idx="0">
                  <c:v>7</c:v>
                </c:pt>
              </c:strCache>
            </c:strRef>
          </c:tx>
          <c:spPr>
            <a:ln w="193675" cap="sq">
              <a:solidFill>
                <a:schemeClr val="accent5">
                  <a:lumMod val="60000"/>
                  <a:lumOff val="40000"/>
                </a:schemeClr>
              </a:solidFill>
            </a:ln>
          </c:spPr>
          <c:marker>
            <c:symbol val="square"/>
            <c:size val="14"/>
            <c:spPr>
              <a:solidFill>
                <a:schemeClr val="accent5">
                  <a:lumMod val="60000"/>
                  <a:lumOff val="40000"/>
                </a:schemeClr>
              </a:solidFill>
              <a:ln>
                <a:noFill/>
              </a:ln>
            </c:spPr>
          </c:marker>
          <c:val>
            <c:numRef>
              <c:f>计算!$E$38:$AH$38</c:f>
              <c:numCache>
                <c:formatCode>General</c:formatCode>
                <c:ptCount val="30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5.3000000000000007</c:v>
                </c:pt>
                <c:pt idx="15">
                  <c:v>5.3000000000000007</c:v>
                </c:pt>
                <c:pt idx="16">
                  <c:v>5.3000000000000007</c:v>
                </c:pt>
                <c:pt idx="17">
                  <c:v>5.3000000000000007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A1D-4748-9A77-04E61EF073A1}"/>
            </c:ext>
          </c:extLst>
        </c:ser>
        <c:ser>
          <c:idx val="13"/>
          <c:order val="13"/>
          <c:tx>
            <c:strRef>
              <c:f>计算!$D$50</c:f>
              <c:strCache>
                <c:ptCount val="1"/>
                <c:pt idx="0">
                  <c:v>Milestone 2</c:v>
                </c:pt>
              </c:strCache>
            </c:strRef>
          </c:tx>
          <c:marker>
            <c:symbol val="circle"/>
            <c:size val="9"/>
            <c:spPr>
              <a:solidFill>
                <a:schemeClr val="accent1"/>
              </a:solidFill>
              <a:ln>
                <a:solidFill>
                  <a:schemeClr val="accent1"/>
                </a:solidFill>
              </a:ln>
            </c:spPr>
          </c:marker>
          <c:dLbls>
            <c:spPr>
              <a:noFill/>
              <a:ln>
                <a:noFill/>
              </a:ln>
              <a:effectLst/>
            </c:spPr>
            <c:dLblPos val="l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计算!$E$50:$AH$50</c:f>
              <c:numCache>
                <c:formatCode>General</c:formatCode>
                <c:ptCount val="30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5.3000000000000007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5A1D-4748-9A77-04E61EF073A1}"/>
            </c:ext>
          </c:extLst>
        </c:ser>
        <c:ser>
          <c:idx val="14"/>
          <c:order val="14"/>
          <c:tx>
            <c:strRef>
              <c:f>计算!$B$39</c:f>
              <c:strCache>
                <c:ptCount val="1"/>
                <c:pt idx="0">
                  <c:v>8</c:v>
                </c:pt>
              </c:strCache>
            </c:strRef>
          </c:tx>
          <c:spPr>
            <a:ln w="193675" cap="sq">
              <a:solidFill>
                <a:schemeClr val="accent5">
                  <a:lumMod val="60000"/>
                  <a:lumOff val="40000"/>
                </a:schemeClr>
              </a:solidFill>
            </a:ln>
          </c:spPr>
          <c:marker>
            <c:symbol val="square"/>
            <c:size val="14"/>
            <c:spPr>
              <a:solidFill>
                <a:schemeClr val="accent5">
                  <a:lumMod val="60000"/>
                  <a:lumOff val="40000"/>
                </a:schemeClr>
              </a:solidFill>
              <a:ln>
                <a:noFill/>
              </a:ln>
            </c:spPr>
          </c:marker>
          <c:val>
            <c:numRef>
              <c:f>计算!$E$39:$AH$39</c:f>
              <c:numCache>
                <c:formatCode>General</c:formatCode>
                <c:ptCount val="30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4.3000000000000007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5A1D-4748-9A77-04E61EF073A1}"/>
            </c:ext>
          </c:extLst>
        </c:ser>
        <c:ser>
          <c:idx val="15"/>
          <c:order val="15"/>
          <c:tx>
            <c:strRef>
              <c:f>计算!$D$51</c:f>
              <c:strCache>
                <c:ptCount val="1"/>
                <c:pt idx="0">
                  <c:v>Milestone 3</c:v>
                </c:pt>
              </c:strCache>
            </c:strRef>
          </c:tx>
          <c:spPr>
            <a:ln cap="sq"/>
          </c:spPr>
          <c:marker>
            <c:symbol val="circle"/>
            <c:size val="9"/>
            <c:spPr>
              <a:solidFill>
                <a:schemeClr val="accent1"/>
              </a:solidFill>
              <a:ln>
                <a:solidFill>
                  <a:schemeClr val="accent1"/>
                </a:solidFill>
              </a:ln>
            </c:spPr>
          </c:marker>
          <c:dLbls>
            <c:spPr>
              <a:noFill/>
              <a:ln>
                <a:noFill/>
              </a:ln>
              <a:effectLst/>
            </c:spPr>
            <c:dLblPos val="l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计算!$E$51:$AH$51</c:f>
              <c:numCache>
                <c:formatCode>General</c:formatCode>
                <c:ptCount val="30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4.3000000000000007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A1D-4748-9A77-04E61EF073A1}"/>
            </c:ext>
          </c:extLst>
        </c:ser>
        <c:ser>
          <c:idx val="16"/>
          <c:order val="16"/>
          <c:tx>
            <c:strRef>
              <c:f>计算!$B$40</c:f>
              <c:strCache>
                <c:ptCount val="1"/>
                <c:pt idx="0">
                  <c:v>9</c:v>
                </c:pt>
              </c:strCache>
            </c:strRef>
          </c:tx>
          <c:spPr>
            <a:ln w="193675" cap="sq">
              <a:solidFill>
                <a:schemeClr val="accent5">
                  <a:lumMod val="60000"/>
                  <a:lumOff val="40000"/>
                </a:schemeClr>
              </a:solidFill>
            </a:ln>
          </c:spPr>
          <c:marker>
            <c:symbol val="square"/>
            <c:size val="14"/>
            <c:spPr>
              <a:solidFill>
                <a:schemeClr val="accent5">
                  <a:lumMod val="60000"/>
                  <a:lumOff val="40000"/>
                </a:schemeClr>
              </a:solidFill>
              <a:ln>
                <a:noFill/>
              </a:ln>
            </c:spPr>
          </c:marker>
          <c:val>
            <c:numRef>
              <c:f>计算!$E$40:$AH$40</c:f>
              <c:numCache>
                <c:formatCode>General</c:formatCode>
                <c:ptCount val="30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3.3000000000000007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5A1D-4748-9A77-04E61EF073A1}"/>
            </c:ext>
          </c:extLst>
        </c:ser>
        <c:ser>
          <c:idx val="17"/>
          <c:order val="17"/>
          <c:tx>
            <c:strRef>
              <c:f>计算!$D$52</c:f>
              <c:strCache>
                <c:ptCount val="1"/>
                <c:pt idx="0">
                  <c:v>Milestone 4</c:v>
                </c:pt>
              </c:strCache>
            </c:strRef>
          </c:tx>
          <c:marker>
            <c:symbol val="circle"/>
            <c:size val="9"/>
            <c:spPr>
              <a:solidFill>
                <a:schemeClr val="accent1"/>
              </a:solidFill>
              <a:ln>
                <a:solidFill>
                  <a:schemeClr val="accent1"/>
                </a:solidFill>
              </a:ln>
            </c:spPr>
          </c:marker>
          <c:dLbls>
            <c:spPr>
              <a:noFill/>
              <a:ln>
                <a:noFill/>
              </a:ln>
              <a:effectLst/>
            </c:spPr>
            <c:dLblPos val="l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计算!$E$52:$AH$52</c:f>
              <c:numCache>
                <c:formatCode>General</c:formatCode>
                <c:ptCount val="30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5A1D-4748-9A77-04E61EF073A1}"/>
            </c:ext>
          </c:extLst>
        </c:ser>
        <c:ser>
          <c:idx val="18"/>
          <c:order val="18"/>
          <c:tx>
            <c:v>Today</c:v>
          </c:tx>
          <c:marker>
            <c:symbol val="none"/>
          </c:marker>
          <c:errBars>
            <c:errDir val="y"/>
            <c:errBarType val="both"/>
            <c:errValType val="fixedVal"/>
            <c:noEndCap val="0"/>
            <c:val val="10"/>
            <c:spPr>
              <a:ln w="263525">
                <a:solidFill>
                  <a:schemeClr val="bg1">
                    <a:lumMod val="95000"/>
                  </a:schemeClr>
                </a:solidFill>
              </a:ln>
            </c:spPr>
          </c:errBars>
          <c:val>
            <c:numRef>
              <c:f>计算!$E$56:$AH$56</c:f>
              <c:numCache>
                <c:formatCode>General</c:formatCode>
                <c:ptCount val="30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A1D-4748-9A77-04E61EF073A1}"/>
            </c:ext>
          </c:extLst>
        </c:ser>
        <c:ser>
          <c:idx val="19"/>
          <c:order val="19"/>
          <c:tx>
            <c:strRef>
              <c:f>计算!$D$58</c:f>
              <c:strCache>
                <c:ptCount val="1"/>
                <c:pt idx="0">
                  <c:v>2020年Feb</c:v>
                </c:pt>
              </c:strCache>
            </c:strRef>
          </c:tx>
          <c:spPr>
            <a:ln w="228600" cap="sq">
              <a:solidFill>
                <a:schemeClr val="accent3"/>
              </a:solidFill>
            </a:ln>
          </c:spPr>
          <c:marker>
            <c:symbol val="none"/>
          </c:marker>
          <c:val>
            <c:numRef>
              <c:f>计算!$E$58:$AH$58</c:f>
              <c:numCache>
                <c:formatCode>General</c:formatCode>
                <c:ptCount val="30"/>
                <c:pt idx="0">
                  <c:v>0.5</c:v>
                </c:pt>
                <c:pt idx="1">
                  <c:v>0.5</c:v>
                </c:pt>
                <c:pt idx="2">
                  <c:v>0.5</c:v>
                </c:pt>
                <c:pt idx="3">
                  <c:v>0.5</c:v>
                </c:pt>
                <c:pt idx="4">
                  <c:v>0.5</c:v>
                </c:pt>
                <c:pt idx="5">
                  <c:v>0.5</c:v>
                </c:pt>
                <c:pt idx="6">
                  <c:v>0.5</c:v>
                </c:pt>
                <c:pt idx="7">
                  <c:v>0.5</c:v>
                </c:pt>
                <c:pt idx="8">
                  <c:v>0.5</c:v>
                </c:pt>
                <c:pt idx="9">
                  <c:v>0.5</c:v>
                </c:pt>
                <c:pt idx="10">
                  <c:v>0.5</c:v>
                </c:pt>
                <c:pt idx="11">
                  <c:v>0.5</c:v>
                </c:pt>
                <c:pt idx="12">
                  <c:v>0.5</c:v>
                </c:pt>
                <c:pt idx="13">
                  <c:v>0.5</c:v>
                </c:pt>
                <c:pt idx="14">
                  <c:v>0.5</c:v>
                </c:pt>
                <c:pt idx="15">
                  <c:v>0.5</c:v>
                </c:pt>
                <c:pt idx="16">
                  <c:v>0.5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5A1D-4748-9A77-04E61EF073A1}"/>
            </c:ext>
          </c:extLst>
        </c:ser>
        <c:ser>
          <c:idx val="20"/>
          <c:order val="20"/>
          <c:tx>
            <c:strRef>
              <c:f>计算!$D$61</c:f>
              <c:strCache>
                <c:ptCount val="1"/>
                <c:pt idx="0">
                  <c:v>2020年Mar</c:v>
                </c:pt>
              </c:strCache>
            </c:strRef>
          </c:tx>
          <c:spPr>
            <a:ln w="228600" cap="sq">
              <a:solidFill>
                <a:schemeClr val="accent2"/>
              </a:solidFill>
            </a:ln>
          </c:spPr>
          <c:marker>
            <c:symbol val="none"/>
          </c:marker>
          <c:val>
            <c:numRef>
              <c:f>计算!$E$61:$AH$61</c:f>
              <c:numCache>
                <c:formatCode>General</c:formatCode>
                <c:ptCount val="30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0.5</c:v>
                </c:pt>
                <c:pt idx="18">
                  <c:v>0.5</c:v>
                </c:pt>
                <c:pt idx="19">
                  <c:v>0.5</c:v>
                </c:pt>
                <c:pt idx="20">
                  <c:v>0.5</c:v>
                </c:pt>
                <c:pt idx="21">
                  <c:v>0.5</c:v>
                </c:pt>
                <c:pt idx="22">
                  <c:v>0.5</c:v>
                </c:pt>
                <c:pt idx="23">
                  <c:v>0.5</c:v>
                </c:pt>
                <c:pt idx="24">
                  <c:v>0.5</c:v>
                </c:pt>
                <c:pt idx="25">
                  <c:v>0.5</c:v>
                </c:pt>
                <c:pt idx="26">
                  <c:v>0.5</c:v>
                </c:pt>
                <c:pt idx="27">
                  <c:v>0.5</c:v>
                </c:pt>
                <c:pt idx="28">
                  <c:v>0.5</c:v>
                </c:pt>
                <c:pt idx="29">
                  <c:v>0.5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5A1D-4748-9A77-04E61EF073A1}"/>
            </c:ext>
          </c:extLst>
        </c:ser>
        <c:ser>
          <c:idx val="21"/>
          <c:order val="21"/>
          <c:tx>
            <c:strRef>
              <c:f>计算!$D$66</c:f>
              <c:strCache>
                <c:ptCount val="1"/>
                <c:pt idx="0">
                  <c:v>2020年Mar</c:v>
                </c:pt>
              </c:strCache>
            </c:strRef>
          </c:tx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zh-CN"/>
              </a:p>
            </c:txPr>
            <c:dLblPos val="ctr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计算!$E$66:$AH$66</c:f>
              <c:numCache>
                <c:formatCode>General</c:formatCode>
                <c:ptCount val="30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0.5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5A1D-4748-9A77-04E61EF073A1}"/>
            </c:ext>
          </c:extLst>
        </c:ser>
        <c:ser>
          <c:idx val="22"/>
          <c:order val="22"/>
          <c:tx>
            <c:strRef>
              <c:f>计算!$D$65</c:f>
              <c:strCache>
                <c:ptCount val="1"/>
                <c:pt idx="0">
                  <c:v>2020年Feb</c:v>
                </c:pt>
              </c:strCache>
            </c:strRef>
          </c:tx>
          <c:spPr>
            <a:ln w="209550" cap="sq"/>
          </c:spPr>
          <c:marker>
            <c:symbol val="none"/>
          </c:marker>
          <c:dPt>
            <c:idx val="2"/>
            <c:bubble3D val="0"/>
            <c:spPr>
              <a:ln w="28575" cap="sq"/>
            </c:spPr>
            <c:extLst>
              <c:ext xmlns:c16="http://schemas.microsoft.com/office/drawing/2014/chart" uri="{C3380CC4-5D6E-409C-BE32-E72D297353CC}">
                <c16:uniqueId val="{00000017-5A1D-4748-9A77-04E61EF073A1}"/>
              </c:ext>
            </c:extLst>
          </c:dPt>
          <c:dLbls>
            <c:spPr>
              <a:noFill/>
              <a:ln>
                <a:noFill/>
              </a:ln>
              <a:effectLst/>
            </c:spPr>
            <c:dLblPos val="ctr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计算!$E$65:$AH$65</c:f>
              <c:numCache>
                <c:formatCode>General</c:formatCode>
                <c:ptCount val="30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5A1D-4748-9A77-04E61EF073A1}"/>
            </c:ext>
          </c:extLst>
        </c:ser>
        <c:ser>
          <c:idx val="24"/>
          <c:order val="23"/>
          <c:tx>
            <c:v>Day Dot Line</c:v>
          </c:tx>
          <c:spPr>
            <a:ln w="15875">
              <a:solidFill>
                <a:schemeClr val="tx2"/>
              </a:solidFill>
            </a:ln>
          </c:spPr>
          <c:marker>
            <c:symbol val="circle"/>
            <c:size val="5"/>
            <c:spPr>
              <a:solidFill>
                <a:schemeClr val="tx2"/>
              </a:solidFill>
              <a:ln>
                <a:noFill/>
              </a:ln>
            </c:spPr>
          </c:marker>
          <c:dLbls>
            <c:dLbl>
              <c:idx val="0"/>
              <c:tx>
                <c:strRef>
                  <c:f>计算!$E$72</c:f>
                  <c:strCache>
                    <c:ptCount val="1"/>
                    <c:pt idx="0">
                      <c:v>13</c:v>
                    </c:pt>
                  </c:strCache>
                </c:strRef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{EEC24234-5C8D-483B-8B60-9EA69C0E56CC}</c15:txfldGUID>
                      <c15:f>计算!$E$72</c15:f>
                      <c15:dlblFieldTableCache>
                        <c:ptCount val="1"/>
                        <c:pt idx="0">
                          <c:v>13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19-5A1D-4748-9A77-04E61EF073A1}"/>
                </c:ext>
              </c:extLst>
            </c:dLbl>
            <c:dLbl>
              <c:idx val="1"/>
              <c:tx>
                <c:strRef>
                  <c:f>计算!$F$72</c:f>
                  <c:strCache>
                    <c:ptCount val="1"/>
                    <c:pt idx="0">
                      <c:v>14</c:v>
                    </c:pt>
                  </c:strCache>
                </c:strRef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{BAE08005-6826-4A69-A69E-3B648B5726F4}</c15:txfldGUID>
                      <c15:f>计算!$F$72</c15:f>
                      <c15:dlblFieldTableCache>
                        <c:ptCount val="1"/>
                        <c:pt idx="0">
                          <c:v>14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1A-5A1D-4748-9A77-04E61EF073A1}"/>
                </c:ext>
              </c:extLst>
            </c:dLbl>
            <c:dLbl>
              <c:idx val="2"/>
              <c:tx>
                <c:strRef>
                  <c:f>计算!$G$72</c:f>
                  <c:strCache>
                    <c:ptCount val="1"/>
                    <c:pt idx="0">
                      <c:v>15</c:v>
                    </c:pt>
                  </c:strCache>
                </c:strRef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{9750DB05-7F5B-45A8-A5B8-EBA7B5E59F0D}</c15:txfldGUID>
                      <c15:f>计算!$G$72</c15:f>
                      <c15:dlblFieldTableCache>
                        <c:ptCount val="1"/>
                        <c:pt idx="0">
                          <c:v>15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1B-5A1D-4748-9A77-04E61EF073A1}"/>
                </c:ext>
              </c:extLst>
            </c:dLbl>
            <c:dLbl>
              <c:idx val="3"/>
              <c:tx>
                <c:strRef>
                  <c:f>计算!$H$72</c:f>
                  <c:strCache>
                    <c:ptCount val="1"/>
                    <c:pt idx="0">
                      <c:v>16</c:v>
                    </c:pt>
                  </c:strCache>
                </c:strRef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{0FC40860-2215-4F26-ACDA-8804A27E5DAC}</c15:txfldGUID>
                      <c15:f>计算!$H$72</c15:f>
                      <c15:dlblFieldTableCache>
                        <c:ptCount val="1"/>
                        <c:pt idx="0">
                          <c:v>16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1C-5A1D-4748-9A77-04E61EF073A1}"/>
                </c:ext>
              </c:extLst>
            </c:dLbl>
            <c:dLbl>
              <c:idx val="4"/>
              <c:tx>
                <c:strRef>
                  <c:f>计算!$I$72</c:f>
                  <c:strCache>
                    <c:ptCount val="1"/>
                    <c:pt idx="0">
                      <c:v>17</c:v>
                    </c:pt>
                  </c:strCache>
                </c:strRef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{382D45EB-570E-49ED-A3FF-DCEFC10B7F83}</c15:txfldGUID>
                      <c15:f>计算!$I$72</c15:f>
                      <c15:dlblFieldTableCache>
                        <c:ptCount val="1"/>
                        <c:pt idx="0">
                          <c:v>17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1D-5A1D-4748-9A77-04E61EF073A1}"/>
                </c:ext>
              </c:extLst>
            </c:dLbl>
            <c:dLbl>
              <c:idx val="5"/>
              <c:tx>
                <c:strRef>
                  <c:f>计算!$J$72</c:f>
                  <c:strCache>
                    <c:ptCount val="1"/>
                    <c:pt idx="0">
                      <c:v>18</c:v>
                    </c:pt>
                  </c:strCache>
                </c:strRef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{BC9D7D32-2C4F-44F2-AA79-67C56BA80DCA}</c15:txfldGUID>
                      <c15:f>计算!$J$72</c15:f>
                      <c15:dlblFieldTableCache>
                        <c:ptCount val="1"/>
                        <c:pt idx="0">
                          <c:v>18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1E-5A1D-4748-9A77-04E61EF073A1}"/>
                </c:ext>
              </c:extLst>
            </c:dLbl>
            <c:dLbl>
              <c:idx val="6"/>
              <c:tx>
                <c:strRef>
                  <c:f>计算!$K$72</c:f>
                  <c:strCache>
                    <c:ptCount val="1"/>
                    <c:pt idx="0">
                      <c:v>19</c:v>
                    </c:pt>
                  </c:strCache>
                </c:strRef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{A078E03C-127A-4142-9644-2B6CA60FFE6F}</c15:txfldGUID>
                      <c15:f>计算!$K$72</c15:f>
                      <c15:dlblFieldTableCache>
                        <c:ptCount val="1"/>
                        <c:pt idx="0">
                          <c:v>19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1F-5A1D-4748-9A77-04E61EF073A1}"/>
                </c:ext>
              </c:extLst>
            </c:dLbl>
            <c:dLbl>
              <c:idx val="7"/>
              <c:tx>
                <c:strRef>
                  <c:f>计算!$L$72</c:f>
                  <c:strCache>
                    <c:ptCount val="1"/>
                    <c:pt idx="0">
                      <c:v>20</c:v>
                    </c:pt>
                  </c:strCache>
                </c:strRef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{4933A632-999B-4B51-81FF-B23C16CEE539}</c15:txfldGUID>
                      <c15:f>计算!$L$72</c15:f>
                      <c15:dlblFieldTableCache>
                        <c:ptCount val="1"/>
                        <c:pt idx="0">
                          <c:v>20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20-5A1D-4748-9A77-04E61EF073A1}"/>
                </c:ext>
              </c:extLst>
            </c:dLbl>
            <c:dLbl>
              <c:idx val="8"/>
              <c:tx>
                <c:strRef>
                  <c:f>计算!$M$72</c:f>
                  <c:strCache>
                    <c:ptCount val="1"/>
                    <c:pt idx="0">
                      <c:v>21</c:v>
                    </c:pt>
                  </c:strCache>
                </c:strRef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{FBBFE87F-4C3B-4CF8-87A8-E28845E2E37D}</c15:txfldGUID>
                      <c15:f>计算!$M$72</c15:f>
                      <c15:dlblFieldTableCache>
                        <c:ptCount val="1"/>
                        <c:pt idx="0">
                          <c:v>21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21-5A1D-4748-9A77-04E61EF073A1}"/>
                </c:ext>
              </c:extLst>
            </c:dLbl>
            <c:dLbl>
              <c:idx val="9"/>
              <c:tx>
                <c:strRef>
                  <c:f>计算!$N$72</c:f>
                  <c:strCache>
                    <c:ptCount val="1"/>
                    <c:pt idx="0">
                      <c:v>22</c:v>
                    </c:pt>
                  </c:strCache>
                </c:strRef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{8C84F662-EEF9-43B0-B9F8-F09A15309F74}</c15:txfldGUID>
                      <c15:f>计算!$N$72</c15:f>
                      <c15:dlblFieldTableCache>
                        <c:ptCount val="1"/>
                        <c:pt idx="0">
                          <c:v>22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22-5A1D-4748-9A77-04E61EF073A1}"/>
                </c:ext>
              </c:extLst>
            </c:dLbl>
            <c:dLbl>
              <c:idx val="10"/>
              <c:tx>
                <c:strRef>
                  <c:f>计算!$O$72</c:f>
                  <c:strCache>
                    <c:ptCount val="1"/>
                    <c:pt idx="0">
                      <c:v>23</c:v>
                    </c:pt>
                  </c:strCache>
                </c:strRef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{45B03A5D-5B95-44D4-8FF1-CF970EEEED05}</c15:txfldGUID>
                      <c15:f>计算!$O$72</c15:f>
                      <c15:dlblFieldTableCache>
                        <c:ptCount val="1"/>
                        <c:pt idx="0">
                          <c:v>23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23-5A1D-4748-9A77-04E61EF073A1}"/>
                </c:ext>
              </c:extLst>
            </c:dLbl>
            <c:dLbl>
              <c:idx val="11"/>
              <c:tx>
                <c:strRef>
                  <c:f>计算!$P$72</c:f>
                  <c:strCache>
                    <c:ptCount val="1"/>
                    <c:pt idx="0">
                      <c:v>24</c:v>
                    </c:pt>
                  </c:strCache>
                </c:strRef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{80060A99-C19C-4AF3-85A6-83A218A4EB15}</c15:txfldGUID>
                      <c15:f>计算!$P$72</c15:f>
                      <c15:dlblFieldTableCache>
                        <c:ptCount val="1"/>
                        <c:pt idx="0">
                          <c:v>24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24-5A1D-4748-9A77-04E61EF073A1}"/>
                </c:ext>
              </c:extLst>
            </c:dLbl>
            <c:dLbl>
              <c:idx val="12"/>
              <c:tx>
                <c:strRef>
                  <c:f>计算!$Q$72</c:f>
                  <c:strCache>
                    <c:ptCount val="1"/>
                    <c:pt idx="0">
                      <c:v>25</c:v>
                    </c:pt>
                  </c:strCache>
                </c:strRef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{5E009C7C-82EC-4E42-A642-003B002CFBE6}</c15:txfldGUID>
                      <c15:f>计算!$Q$72</c15:f>
                      <c15:dlblFieldTableCache>
                        <c:ptCount val="1"/>
                        <c:pt idx="0">
                          <c:v>25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25-5A1D-4748-9A77-04E61EF073A1}"/>
                </c:ext>
              </c:extLst>
            </c:dLbl>
            <c:dLbl>
              <c:idx val="13"/>
              <c:tx>
                <c:strRef>
                  <c:f>计算!$R$72</c:f>
                  <c:strCache>
                    <c:ptCount val="1"/>
                    <c:pt idx="0">
                      <c:v>26</c:v>
                    </c:pt>
                  </c:strCache>
                </c:strRef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{6CE0660F-3639-4513-A8A0-F1F62E9109AE}</c15:txfldGUID>
                      <c15:f>计算!$R$72</c15:f>
                      <c15:dlblFieldTableCache>
                        <c:ptCount val="1"/>
                        <c:pt idx="0">
                          <c:v>26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26-5A1D-4748-9A77-04E61EF073A1}"/>
                </c:ext>
              </c:extLst>
            </c:dLbl>
            <c:dLbl>
              <c:idx val="14"/>
              <c:tx>
                <c:strRef>
                  <c:f>计算!$S$72</c:f>
                  <c:strCache>
                    <c:ptCount val="1"/>
                    <c:pt idx="0">
                      <c:v>27</c:v>
                    </c:pt>
                  </c:strCache>
                </c:strRef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{76F0E665-F9B1-4B5A-B55D-CB508E378C14}</c15:txfldGUID>
                      <c15:f>计算!$S$72</c15:f>
                      <c15:dlblFieldTableCache>
                        <c:ptCount val="1"/>
                        <c:pt idx="0">
                          <c:v>27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27-5A1D-4748-9A77-04E61EF073A1}"/>
                </c:ext>
              </c:extLst>
            </c:dLbl>
            <c:dLbl>
              <c:idx val="15"/>
              <c:tx>
                <c:strRef>
                  <c:f>计算!$T$72</c:f>
                  <c:strCache>
                    <c:ptCount val="1"/>
                    <c:pt idx="0">
                      <c:v>28</c:v>
                    </c:pt>
                  </c:strCache>
                </c:strRef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{A6041DF7-A92D-4685-B941-E15C5034A4B3}</c15:txfldGUID>
                      <c15:f>计算!$T$72</c15:f>
                      <c15:dlblFieldTableCache>
                        <c:ptCount val="1"/>
                        <c:pt idx="0">
                          <c:v>28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28-5A1D-4748-9A77-04E61EF073A1}"/>
                </c:ext>
              </c:extLst>
            </c:dLbl>
            <c:dLbl>
              <c:idx val="16"/>
              <c:tx>
                <c:strRef>
                  <c:f>计算!$U$72</c:f>
                  <c:strCache>
                    <c:ptCount val="1"/>
                    <c:pt idx="0">
                      <c:v>29</c:v>
                    </c:pt>
                  </c:strCache>
                </c:strRef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{7AA9C5FF-4B4C-437F-AC19-572CDA6D4AED}</c15:txfldGUID>
                      <c15:f>计算!$U$72</c15:f>
                      <c15:dlblFieldTableCache>
                        <c:ptCount val="1"/>
                        <c:pt idx="0">
                          <c:v>29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29-5A1D-4748-9A77-04E61EF073A1}"/>
                </c:ext>
              </c:extLst>
            </c:dLbl>
            <c:dLbl>
              <c:idx val="17"/>
              <c:tx>
                <c:strRef>
                  <c:f>计算!$V$72</c:f>
                  <c:strCache>
                    <c:ptCount val="1"/>
                    <c:pt idx="0">
                      <c:v>01</c:v>
                    </c:pt>
                  </c:strCache>
                </c:strRef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{52AEB8C0-9F4A-4D5A-B195-BCF852B09D45}</c15:txfldGUID>
                      <c15:f>计算!$V$72</c15:f>
                      <c15:dlblFieldTableCache>
                        <c:ptCount val="1"/>
                        <c:pt idx="0">
                          <c:v>01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2A-5A1D-4748-9A77-04E61EF073A1}"/>
                </c:ext>
              </c:extLst>
            </c:dLbl>
            <c:dLbl>
              <c:idx val="18"/>
              <c:tx>
                <c:strRef>
                  <c:f>计算!$W$72</c:f>
                  <c:strCache>
                    <c:ptCount val="1"/>
                    <c:pt idx="0">
                      <c:v>02</c:v>
                    </c:pt>
                  </c:strCache>
                </c:strRef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{0A8F04D6-A2AE-4414-9524-AB4B983ED373}</c15:txfldGUID>
                      <c15:f>计算!$W$72</c15:f>
                      <c15:dlblFieldTableCache>
                        <c:ptCount val="1"/>
                        <c:pt idx="0">
                          <c:v>02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2B-5A1D-4748-9A77-04E61EF073A1}"/>
                </c:ext>
              </c:extLst>
            </c:dLbl>
            <c:dLbl>
              <c:idx val="19"/>
              <c:tx>
                <c:strRef>
                  <c:f>计算!$X$72</c:f>
                  <c:strCache>
                    <c:ptCount val="1"/>
                    <c:pt idx="0">
                      <c:v>03</c:v>
                    </c:pt>
                  </c:strCache>
                </c:strRef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{9E833935-0452-4966-91A9-39F022F3ABEC}</c15:txfldGUID>
                      <c15:f>计算!$X$72</c15:f>
                      <c15:dlblFieldTableCache>
                        <c:ptCount val="1"/>
                        <c:pt idx="0">
                          <c:v>03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2C-5A1D-4748-9A77-04E61EF073A1}"/>
                </c:ext>
              </c:extLst>
            </c:dLbl>
            <c:dLbl>
              <c:idx val="20"/>
              <c:tx>
                <c:strRef>
                  <c:f>计算!$Y$72</c:f>
                  <c:strCache>
                    <c:ptCount val="1"/>
                    <c:pt idx="0">
                      <c:v>04</c:v>
                    </c:pt>
                  </c:strCache>
                </c:strRef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{CC53F2EF-97B0-406A-BCE9-D37742BADDC9}</c15:txfldGUID>
                      <c15:f>计算!$Y$72</c15:f>
                      <c15:dlblFieldTableCache>
                        <c:ptCount val="1"/>
                        <c:pt idx="0">
                          <c:v>04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2D-5A1D-4748-9A77-04E61EF073A1}"/>
                </c:ext>
              </c:extLst>
            </c:dLbl>
            <c:dLbl>
              <c:idx val="21"/>
              <c:tx>
                <c:strRef>
                  <c:f>计算!$Z$72</c:f>
                  <c:strCache>
                    <c:ptCount val="1"/>
                    <c:pt idx="0">
                      <c:v>05</c:v>
                    </c:pt>
                  </c:strCache>
                </c:strRef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{6A3CC993-359F-41D4-9F1B-3BA284CAC8A7}</c15:txfldGUID>
                      <c15:f>计算!$Z$72</c15:f>
                      <c15:dlblFieldTableCache>
                        <c:ptCount val="1"/>
                        <c:pt idx="0">
                          <c:v>05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2E-5A1D-4748-9A77-04E61EF073A1}"/>
                </c:ext>
              </c:extLst>
            </c:dLbl>
            <c:dLbl>
              <c:idx val="22"/>
              <c:tx>
                <c:strRef>
                  <c:f>计算!$AA$72</c:f>
                  <c:strCache>
                    <c:ptCount val="1"/>
                    <c:pt idx="0">
                      <c:v>06</c:v>
                    </c:pt>
                  </c:strCache>
                </c:strRef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{32A97215-1694-4DC9-BF58-0F8123F65AE4}</c15:txfldGUID>
                      <c15:f>计算!$AA$72</c15:f>
                      <c15:dlblFieldTableCache>
                        <c:ptCount val="1"/>
                        <c:pt idx="0">
                          <c:v>06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2F-5A1D-4748-9A77-04E61EF073A1}"/>
                </c:ext>
              </c:extLst>
            </c:dLbl>
            <c:dLbl>
              <c:idx val="23"/>
              <c:tx>
                <c:strRef>
                  <c:f>计算!$AB$72</c:f>
                  <c:strCache>
                    <c:ptCount val="1"/>
                    <c:pt idx="0">
                      <c:v>07</c:v>
                    </c:pt>
                  </c:strCache>
                </c:strRef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{7F0D002D-49CF-4979-9B20-F818D941D278}</c15:txfldGUID>
                      <c15:f>计算!$AB$72</c15:f>
                      <c15:dlblFieldTableCache>
                        <c:ptCount val="1"/>
                        <c:pt idx="0">
                          <c:v>07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30-5A1D-4748-9A77-04E61EF073A1}"/>
                </c:ext>
              </c:extLst>
            </c:dLbl>
            <c:dLbl>
              <c:idx val="24"/>
              <c:tx>
                <c:strRef>
                  <c:f>计算!$AC$72</c:f>
                  <c:strCache>
                    <c:ptCount val="1"/>
                    <c:pt idx="0">
                      <c:v>08</c:v>
                    </c:pt>
                  </c:strCache>
                </c:strRef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{D5A7A9C2-CF7E-4510-8CBB-19CF545456C6}</c15:txfldGUID>
                      <c15:f>计算!$AC$72</c15:f>
                      <c15:dlblFieldTableCache>
                        <c:ptCount val="1"/>
                        <c:pt idx="0">
                          <c:v>08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31-5A1D-4748-9A77-04E61EF073A1}"/>
                </c:ext>
              </c:extLst>
            </c:dLbl>
            <c:dLbl>
              <c:idx val="25"/>
              <c:tx>
                <c:strRef>
                  <c:f>计算!$AD$72</c:f>
                  <c:strCache>
                    <c:ptCount val="1"/>
                    <c:pt idx="0">
                      <c:v>09</c:v>
                    </c:pt>
                  </c:strCache>
                </c:strRef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{61CC3C5C-F139-4AC5-990C-DE23540D9F84}</c15:txfldGUID>
                      <c15:f>计算!$AD$72</c15:f>
                      <c15:dlblFieldTableCache>
                        <c:ptCount val="1"/>
                        <c:pt idx="0">
                          <c:v>09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32-5A1D-4748-9A77-04E61EF073A1}"/>
                </c:ext>
              </c:extLst>
            </c:dLbl>
            <c:dLbl>
              <c:idx val="26"/>
              <c:tx>
                <c:strRef>
                  <c:f>计算!$AE$72</c:f>
                  <c:strCache>
                    <c:ptCount val="1"/>
                    <c:pt idx="0">
                      <c:v>10</c:v>
                    </c:pt>
                  </c:strCache>
                </c:strRef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{2921F9D8-E2C3-4E34-A1FA-78D5C3268B74}</c15:txfldGUID>
                      <c15:f>计算!$AE$72</c15:f>
                      <c15:dlblFieldTableCache>
                        <c:ptCount val="1"/>
                        <c:pt idx="0">
                          <c:v>10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33-5A1D-4748-9A77-04E61EF073A1}"/>
                </c:ext>
              </c:extLst>
            </c:dLbl>
            <c:dLbl>
              <c:idx val="27"/>
              <c:tx>
                <c:strRef>
                  <c:f>计算!$AF$72</c:f>
                  <c:strCache>
                    <c:ptCount val="1"/>
                    <c:pt idx="0">
                      <c:v>11</c:v>
                    </c:pt>
                  </c:strCache>
                </c:strRef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{7FD38773-8235-493B-B5CC-849B57521DE6}</c15:txfldGUID>
                      <c15:f>计算!$AF$72</c15:f>
                      <c15:dlblFieldTableCache>
                        <c:ptCount val="1"/>
                        <c:pt idx="0">
                          <c:v>11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34-5A1D-4748-9A77-04E61EF073A1}"/>
                </c:ext>
              </c:extLst>
            </c:dLbl>
            <c:dLbl>
              <c:idx val="28"/>
              <c:tx>
                <c:strRef>
                  <c:f>计算!$AG$72</c:f>
                  <c:strCache>
                    <c:ptCount val="1"/>
                    <c:pt idx="0">
                      <c:v>12</c:v>
                    </c:pt>
                  </c:strCache>
                </c:strRef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{C23082BC-216C-4F09-A983-4B9E599321BE}</c15:txfldGUID>
                      <c15:f>计算!$AG$72</c15:f>
                      <c15:dlblFieldTableCache>
                        <c:ptCount val="1"/>
                        <c:pt idx="0">
                          <c:v>12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35-5A1D-4748-9A77-04E61EF073A1}"/>
                </c:ext>
              </c:extLst>
            </c:dLbl>
            <c:dLbl>
              <c:idx val="29"/>
              <c:tx>
                <c:strRef>
                  <c:f>计算!$AH$72</c:f>
                  <c:strCache>
                    <c:ptCount val="1"/>
                    <c:pt idx="0">
                      <c:v>13</c:v>
                    </c:pt>
                  </c:strCache>
                </c:strRef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{377087D4-D06B-4DC2-B0A8-32D0F76EC1EB}</c15:txfldGUID>
                      <c15:f>计算!$AH$72</c15:f>
                      <c15:dlblFieldTableCache>
                        <c:ptCount val="1"/>
                        <c:pt idx="0">
                          <c:v>13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36-5A1D-4748-9A77-04E61EF073A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/>
                </a:pPr>
                <a:endParaRPr lang="zh-CN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计算!$E$71:$AH$71</c:f>
              <c:numCache>
                <c:formatCode>General</c:formatCode>
                <c:ptCount val="30"/>
                <c:pt idx="0">
                  <c:v>1.3</c:v>
                </c:pt>
                <c:pt idx="1">
                  <c:v>1.3</c:v>
                </c:pt>
                <c:pt idx="2">
                  <c:v>1.3</c:v>
                </c:pt>
                <c:pt idx="3">
                  <c:v>1.3</c:v>
                </c:pt>
                <c:pt idx="4">
                  <c:v>1.3</c:v>
                </c:pt>
                <c:pt idx="5">
                  <c:v>1.3</c:v>
                </c:pt>
                <c:pt idx="6">
                  <c:v>1.3</c:v>
                </c:pt>
                <c:pt idx="7">
                  <c:v>1.3</c:v>
                </c:pt>
                <c:pt idx="8">
                  <c:v>1.3</c:v>
                </c:pt>
                <c:pt idx="9">
                  <c:v>1.3</c:v>
                </c:pt>
                <c:pt idx="10">
                  <c:v>1.3</c:v>
                </c:pt>
                <c:pt idx="11">
                  <c:v>1.3</c:v>
                </c:pt>
                <c:pt idx="12">
                  <c:v>1.3</c:v>
                </c:pt>
                <c:pt idx="13">
                  <c:v>1.3</c:v>
                </c:pt>
                <c:pt idx="14">
                  <c:v>1.3</c:v>
                </c:pt>
                <c:pt idx="15">
                  <c:v>1.3</c:v>
                </c:pt>
                <c:pt idx="16">
                  <c:v>1.3</c:v>
                </c:pt>
                <c:pt idx="17">
                  <c:v>1.3</c:v>
                </c:pt>
                <c:pt idx="18">
                  <c:v>1.3</c:v>
                </c:pt>
                <c:pt idx="19">
                  <c:v>1.3</c:v>
                </c:pt>
                <c:pt idx="20">
                  <c:v>1.3</c:v>
                </c:pt>
                <c:pt idx="21">
                  <c:v>1.3</c:v>
                </c:pt>
                <c:pt idx="22">
                  <c:v>1.3</c:v>
                </c:pt>
                <c:pt idx="23">
                  <c:v>1.3</c:v>
                </c:pt>
                <c:pt idx="24">
                  <c:v>1.3</c:v>
                </c:pt>
                <c:pt idx="25">
                  <c:v>1.3</c:v>
                </c:pt>
                <c:pt idx="26">
                  <c:v>1.3</c:v>
                </c:pt>
                <c:pt idx="27">
                  <c:v>1.3</c:v>
                </c:pt>
                <c:pt idx="28">
                  <c:v>1.3</c:v>
                </c:pt>
                <c:pt idx="29">
                  <c:v>1.3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37-5A1D-4748-9A77-04E61EF073A1}"/>
            </c:ext>
          </c:extLst>
        </c:ser>
        <c:ser>
          <c:idx val="23"/>
          <c:order val="24"/>
          <c:tx>
            <c:v>Day Dot Line For Text Labels</c:v>
          </c:tx>
          <c:spPr>
            <a:ln>
              <a:noFill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2.4260067928190202E-2"/>
                  <c:y val="0"/>
                </c:manualLayout>
              </c:layout>
              <c:tx>
                <c:strRef>
                  <c:f>计算!$E$70</c:f>
                  <c:strCache>
                    <c:ptCount val="1"/>
                    <c:pt idx="0">
                      <c:v>Thu</c:v>
                    </c:pt>
                  </c:strCache>
                </c:strRef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{265392B7-AC04-44FB-A453-8DA84B1B328B}</c15:txfldGUID>
                      <c15:f>计算!$E$70</c15:f>
                      <c15:dlblFieldTableCache>
                        <c:ptCount val="1"/>
                        <c:pt idx="0">
                          <c:v>Thu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38-5A1D-4748-9A77-04E61EF073A1}"/>
                </c:ext>
              </c:extLst>
            </c:dLbl>
            <c:dLbl>
              <c:idx val="1"/>
              <c:tx>
                <c:strRef>
                  <c:f>计算!$F$70</c:f>
                  <c:strCache>
                    <c:ptCount val="1"/>
                    <c:pt idx="0">
                      <c:v>Fri</c:v>
                    </c:pt>
                  </c:strCache>
                </c:strRef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{9A10BE1E-23D7-4C11-BF32-23CCDAFBCCD9}</c15:txfldGUID>
                      <c15:f>计算!$F$70</c15:f>
                      <c15:dlblFieldTableCache>
                        <c:ptCount val="1"/>
                        <c:pt idx="0">
                          <c:v>Fri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39-5A1D-4748-9A77-04E61EF073A1}"/>
                </c:ext>
              </c:extLst>
            </c:dLbl>
            <c:dLbl>
              <c:idx val="2"/>
              <c:tx>
                <c:strRef>
                  <c:f>计算!$G$70</c:f>
                  <c:strCache>
                    <c:ptCount val="1"/>
                    <c:pt idx="0">
                      <c:v>Sat</c:v>
                    </c:pt>
                  </c:strCache>
                </c:strRef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{B62F8D1C-2E58-480E-B232-1CC49B907D54}</c15:txfldGUID>
                      <c15:f>计算!$G$70</c15:f>
                      <c15:dlblFieldTableCache>
                        <c:ptCount val="1"/>
                        <c:pt idx="0">
                          <c:v>Sat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3A-5A1D-4748-9A77-04E61EF073A1}"/>
                </c:ext>
              </c:extLst>
            </c:dLbl>
            <c:dLbl>
              <c:idx val="3"/>
              <c:tx>
                <c:strRef>
                  <c:f>计算!$H$70</c:f>
                  <c:strCache>
                    <c:ptCount val="1"/>
                    <c:pt idx="0">
                      <c:v>Sun</c:v>
                    </c:pt>
                  </c:strCache>
                </c:strRef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{E5386BEA-8ABA-46E8-87E1-654748531590}</c15:txfldGUID>
                      <c15:f>计算!$H$70</c15:f>
                      <c15:dlblFieldTableCache>
                        <c:ptCount val="1"/>
                        <c:pt idx="0">
                          <c:v>Sun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3B-5A1D-4748-9A77-04E61EF073A1}"/>
                </c:ext>
              </c:extLst>
            </c:dLbl>
            <c:dLbl>
              <c:idx val="4"/>
              <c:tx>
                <c:strRef>
                  <c:f>计算!$I$70</c:f>
                  <c:strCache>
                    <c:ptCount val="1"/>
                    <c:pt idx="0">
                      <c:v>Mon</c:v>
                    </c:pt>
                  </c:strCache>
                </c:strRef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{779D6298-C783-418C-ABE5-EE1A34689C94}</c15:txfldGUID>
                      <c15:f>计算!$I$70</c15:f>
                      <c15:dlblFieldTableCache>
                        <c:ptCount val="1"/>
                        <c:pt idx="0">
                          <c:v>Mon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3C-5A1D-4748-9A77-04E61EF073A1}"/>
                </c:ext>
              </c:extLst>
            </c:dLbl>
            <c:dLbl>
              <c:idx val="5"/>
              <c:tx>
                <c:strRef>
                  <c:f>计算!$J$70</c:f>
                  <c:strCache>
                    <c:ptCount val="1"/>
                    <c:pt idx="0">
                      <c:v>Tue</c:v>
                    </c:pt>
                  </c:strCache>
                </c:strRef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{16CB6CEA-B4E9-4E14-B85A-C673F26FC710}</c15:txfldGUID>
                      <c15:f>计算!$J$70</c15:f>
                      <c15:dlblFieldTableCache>
                        <c:ptCount val="1"/>
                        <c:pt idx="0">
                          <c:v>Tue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3D-5A1D-4748-9A77-04E61EF073A1}"/>
                </c:ext>
              </c:extLst>
            </c:dLbl>
            <c:dLbl>
              <c:idx val="6"/>
              <c:tx>
                <c:strRef>
                  <c:f>计算!$K$70</c:f>
                  <c:strCache>
                    <c:ptCount val="1"/>
                    <c:pt idx="0">
                      <c:v>Wed</c:v>
                    </c:pt>
                  </c:strCache>
                </c:strRef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{39E6C097-60C5-474D-BC99-117D47A7E3D6}</c15:txfldGUID>
                      <c15:f>计算!$K$70</c15:f>
                      <c15:dlblFieldTableCache>
                        <c:ptCount val="1"/>
                        <c:pt idx="0">
                          <c:v>Wed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3E-5A1D-4748-9A77-04E61EF073A1}"/>
                </c:ext>
              </c:extLst>
            </c:dLbl>
            <c:dLbl>
              <c:idx val="7"/>
              <c:tx>
                <c:strRef>
                  <c:f>计算!$L$70</c:f>
                  <c:strCache>
                    <c:ptCount val="1"/>
                    <c:pt idx="0">
                      <c:v>Thu</c:v>
                    </c:pt>
                  </c:strCache>
                </c:strRef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{DECF7340-3902-49F5-A7BE-B157C8655E16}</c15:txfldGUID>
                      <c15:f>计算!$L$70</c15:f>
                      <c15:dlblFieldTableCache>
                        <c:ptCount val="1"/>
                        <c:pt idx="0">
                          <c:v>Thu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3F-5A1D-4748-9A77-04E61EF073A1}"/>
                </c:ext>
              </c:extLst>
            </c:dLbl>
            <c:dLbl>
              <c:idx val="8"/>
              <c:tx>
                <c:strRef>
                  <c:f>计算!$M$70</c:f>
                  <c:strCache>
                    <c:ptCount val="1"/>
                    <c:pt idx="0">
                      <c:v>Fri</c:v>
                    </c:pt>
                  </c:strCache>
                </c:strRef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{150C314D-7FC7-4D78-96A0-53D4DBC582BA}</c15:txfldGUID>
                      <c15:f>计算!$M$70</c15:f>
                      <c15:dlblFieldTableCache>
                        <c:ptCount val="1"/>
                        <c:pt idx="0">
                          <c:v>Fri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40-5A1D-4748-9A77-04E61EF073A1}"/>
                </c:ext>
              </c:extLst>
            </c:dLbl>
            <c:dLbl>
              <c:idx val="9"/>
              <c:tx>
                <c:strRef>
                  <c:f>计算!$N$70</c:f>
                  <c:strCache>
                    <c:ptCount val="1"/>
                    <c:pt idx="0">
                      <c:v>Sat</c:v>
                    </c:pt>
                  </c:strCache>
                </c:strRef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{BCF4722B-612F-450E-9CF6-D82BB5013850}</c15:txfldGUID>
                      <c15:f>计算!$N$70</c15:f>
                      <c15:dlblFieldTableCache>
                        <c:ptCount val="1"/>
                        <c:pt idx="0">
                          <c:v>Sat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41-5A1D-4748-9A77-04E61EF073A1}"/>
                </c:ext>
              </c:extLst>
            </c:dLbl>
            <c:dLbl>
              <c:idx val="10"/>
              <c:tx>
                <c:strRef>
                  <c:f>计算!$O$70</c:f>
                  <c:strCache>
                    <c:ptCount val="1"/>
                    <c:pt idx="0">
                      <c:v>Sun</c:v>
                    </c:pt>
                  </c:strCache>
                </c:strRef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{A6DD3F09-2004-4926-95D2-5356E4F794DF}</c15:txfldGUID>
                      <c15:f>计算!$O$70</c15:f>
                      <c15:dlblFieldTableCache>
                        <c:ptCount val="1"/>
                        <c:pt idx="0">
                          <c:v>Sun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42-5A1D-4748-9A77-04E61EF073A1}"/>
                </c:ext>
              </c:extLst>
            </c:dLbl>
            <c:dLbl>
              <c:idx val="11"/>
              <c:tx>
                <c:strRef>
                  <c:f>计算!$P$70</c:f>
                  <c:strCache>
                    <c:ptCount val="1"/>
                    <c:pt idx="0">
                      <c:v>Mon</c:v>
                    </c:pt>
                  </c:strCache>
                </c:strRef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{C4DD4024-7961-44BD-903C-4D0FCC92DF2B}</c15:txfldGUID>
                      <c15:f>计算!$P$70</c15:f>
                      <c15:dlblFieldTableCache>
                        <c:ptCount val="1"/>
                        <c:pt idx="0">
                          <c:v>Mon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43-5A1D-4748-9A77-04E61EF073A1}"/>
                </c:ext>
              </c:extLst>
            </c:dLbl>
            <c:dLbl>
              <c:idx val="12"/>
              <c:tx>
                <c:strRef>
                  <c:f>计算!$Q$70</c:f>
                  <c:strCache>
                    <c:ptCount val="1"/>
                    <c:pt idx="0">
                      <c:v>Tue</c:v>
                    </c:pt>
                  </c:strCache>
                </c:strRef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{42D5E0F0-3DEE-4A50-801F-0D0E30AD66AD}</c15:txfldGUID>
                      <c15:f>计算!$Q$70</c15:f>
                      <c15:dlblFieldTableCache>
                        <c:ptCount val="1"/>
                        <c:pt idx="0">
                          <c:v>Tue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44-5A1D-4748-9A77-04E61EF073A1}"/>
                </c:ext>
              </c:extLst>
            </c:dLbl>
            <c:dLbl>
              <c:idx val="13"/>
              <c:tx>
                <c:strRef>
                  <c:f>计算!$R$70</c:f>
                  <c:strCache>
                    <c:ptCount val="1"/>
                    <c:pt idx="0">
                      <c:v>Wed</c:v>
                    </c:pt>
                  </c:strCache>
                </c:strRef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{1335FE53-DC58-4C2D-A441-B9680EAC4DB6}</c15:txfldGUID>
                      <c15:f>计算!$R$70</c15:f>
                      <c15:dlblFieldTableCache>
                        <c:ptCount val="1"/>
                        <c:pt idx="0">
                          <c:v>Wed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45-5A1D-4748-9A77-04E61EF073A1}"/>
                </c:ext>
              </c:extLst>
            </c:dLbl>
            <c:dLbl>
              <c:idx val="14"/>
              <c:tx>
                <c:strRef>
                  <c:f>计算!$S$70</c:f>
                  <c:strCache>
                    <c:ptCount val="1"/>
                    <c:pt idx="0">
                      <c:v>Thu</c:v>
                    </c:pt>
                  </c:strCache>
                </c:strRef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{6E0F8811-3BC4-4887-8AAF-E50BAA601698}</c15:txfldGUID>
                      <c15:f>计算!$S$70</c15:f>
                      <c15:dlblFieldTableCache>
                        <c:ptCount val="1"/>
                        <c:pt idx="0">
                          <c:v>Thu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46-5A1D-4748-9A77-04E61EF073A1}"/>
                </c:ext>
              </c:extLst>
            </c:dLbl>
            <c:dLbl>
              <c:idx val="15"/>
              <c:tx>
                <c:strRef>
                  <c:f>计算!$T$70</c:f>
                  <c:strCache>
                    <c:ptCount val="1"/>
                    <c:pt idx="0">
                      <c:v>Fri</c:v>
                    </c:pt>
                  </c:strCache>
                </c:strRef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{03FB1B48-6146-41B5-92FA-38C740C7CBD7}</c15:txfldGUID>
                      <c15:f>计算!$T$70</c15:f>
                      <c15:dlblFieldTableCache>
                        <c:ptCount val="1"/>
                        <c:pt idx="0">
                          <c:v>Fri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47-5A1D-4748-9A77-04E61EF073A1}"/>
                </c:ext>
              </c:extLst>
            </c:dLbl>
            <c:dLbl>
              <c:idx val="16"/>
              <c:tx>
                <c:strRef>
                  <c:f>计算!$U$70</c:f>
                  <c:strCache>
                    <c:ptCount val="1"/>
                    <c:pt idx="0">
                      <c:v>Sat</c:v>
                    </c:pt>
                  </c:strCache>
                </c:strRef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{41CDB8A2-7BDD-493A-8C00-8417066B1F1F}</c15:txfldGUID>
                      <c15:f>计算!$U$70</c15:f>
                      <c15:dlblFieldTableCache>
                        <c:ptCount val="1"/>
                        <c:pt idx="0">
                          <c:v>Sat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48-5A1D-4748-9A77-04E61EF073A1}"/>
                </c:ext>
              </c:extLst>
            </c:dLbl>
            <c:dLbl>
              <c:idx val="17"/>
              <c:tx>
                <c:strRef>
                  <c:f>计算!$V$70</c:f>
                  <c:strCache>
                    <c:ptCount val="1"/>
                    <c:pt idx="0">
                      <c:v>Sun</c:v>
                    </c:pt>
                  </c:strCache>
                </c:strRef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{8E4F56CA-9FDD-458D-9183-4C70F4F08247}</c15:txfldGUID>
                      <c15:f>计算!$V$70</c15:f>
                      <c15:dlblFieldTableCache>
                        <c:ptCount val="1"/>
                        <c:pt idx="0">
                          <c:v>Sun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49-5A1D-4748-9A77-04E61EF073A1}"/>
                </c:ext>
              </c:extLst>
            </c:dLbl>
            <c:dLbl>
              <c:idx val="18"/>
              <c:tx>
                <c:strRef>
                  <c:f>计算!$W$70</c:f>
                  <c:strCache>
                    <c:ptCount val="1"/>
                    <c:pt idx="0">
                      <c:v>Mon</c:v>
                    </c:pt>
                  </c:strCache>
                </c:strRef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{EB134D2A-244A-49E5-ABEA-5AABE698BC59}</c15:txfldGUID>
                      <c15:f>计算!$W$70</c15:f>
                      <c15:dlblFieldTableCache>
                        <c:ptCount val="1"/>
                        <c:pt idx="0">
                          <c:v>Mon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4A-5A1D-4748-9A77-04E61EF073A1}"/>
                </c:ext>
              </c:extLst>
            </c:dLbl>
            <c:dLbl>
              <c:idx val="19"/>
              <c:tx>
                <c:strRef>
                  <c:f>计算!$X$70</c:f>
                  <c:strCache>
                    <c:ptCount val="1"/>
                    <c:pt idx="0">
                      <c:v>Tue</c:v>
                    </c:pt>
                  </c:strCache>
                </c:strRef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{76AF35D5-EAB5-4CB6-B524-87ACFB4C319B}</c15:txfldGUID>
                      <c15:f>计算!$X$70</c15:f>
                      <c15:dlblFieldTableCache>
                        <c:ptCount val="1"/>
                        <c:pt idx="0">
                          <c:v>Tue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4B-5A1D-4748-9A77-04E61EF073A1}"/>
                </c:ext>
              </c:extLst>
            </c:dLbl>
            <c:dLbl>
              <c:idx val="20"/>
              <c:tx>
                <c:strRef>
                  <c:f>计算!$Y$70</c:f>
                  <c:strCache>
                    <c:ptCount val="1"/>
                    <c:pt idx="0">
                      <c:v>Wed</c:v>
                    </c:pt>
                  </c:strCache>
                </c:strRef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{8C2D4C75-FBED-4597-B5B3-D0D35DC4C32A}</c15:txfldGUID>
                      <c15:f>计算!$Y$70</c15:f>
                      <c15:dlblFieldTableCache>
                        <c:ptCount val="1"/>
                        <c:pt idx="0">
                          <c:v>Wed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4C-5A1D-4748-9A77-04E61EF073A1}"/>
                </c:ext>
              </c:extLst>
            </c:dLbl>
            <c:dLbl>
              <c:idx val="21"/>
              <c:tx>
                <c:strRef>
                  <c:f>计算!$Z$70</c:f>
                  <c:strCache>
                    <c:ptCount val="1"/>
                    <c:pt idx="0">
                      <c:v>Thu</c:v>
                    </c:pt>
                  </c:strCache>
                </c:strRef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{51031282-9EA3-4608-A95E-44981DDF6415}</c15:txfldGUID>
                      <c15:f>计算!$Z$70</c15:f>
                      <c15:dlblFieldTableCache>
                        <c:ptCount val="1"/>
                        <c:pt idx="0">
                          <c:v>Thu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4D-5A1D-4748-9A77-04E61EF073A1}"/>
                </c:ext>
              </c:extLst>
            </c:dLbl>
            <c:dLbl>
              <c:idx val="22"/>
              <c:tx>
                <c:strRef>
                  <c:f>计算!$AA$70</c:f>
                  <c:strCache>
                    <c:ptCount val="1"/>
                    <c:pt idx="0">
                      <c:v>Fri</c:v>
                    </c:pt>
                  </c:strCache>
                </c:strRef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{A6980F2B-CA6A-4E45-A049-E1F8655AB9B2}</c15:txfldGUID>
                      <c15:f>计算!$AA$70</c15:f>
                      <c15:dlblFieldTableCache>
                        <c:ptCount val="1"/>
                        <c:pt idx="0">
                          <c:v>Fri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4E-5A1D-4748-9A77-04E61EF073A1}"/>
                </c:ext>
              </c:extLst>
            </c:dLbl>
            <c:dLbl>
              <c:idx val="23"/>
              <c:tx>
                <c:strRef>
                  <c:f>计算!$AB$70</c:f>
                  <c:strCache>
                    <c:ptCount val="1"/>
                    <c:pt idx="0">
                      <c:v>Sat</c:v>
                    </c:pt>
                  </c:strCache>
                </c:strRef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{76790186-26CB-4339-8B0F-CA6CEFFD0AA5}</c15:txfldGUID>
                      <c15:f>计算!$AB$70</c15:f>
                      <c15:dlblFieldTableCache>
                        <c:ptCount val="1"/>
                        <c:pt idx="0">
                          <c:v>Sat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4F-5A1D-4748-9A77-04E61EF073A1}"/>
                </c:ext>
              </c:extLst>
            </c:dLbl>
            <c:dLbl>
              <c:idx val="24"/>
              <c:tx>
                <c:strRef>
                  <c:f>计算!$AC$70</c:f>
                  <c:strCache>
                    <c:ptCount val="1"/>
                    <c:pt idx="0">
                      <c:v>Sun</c:v>
                    </c:pt>
                  </c:strCache>
                </c:strRef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{793649DC-EA03-46DF-A1BE-1470393755B4}</c15:txfldGUID>
                      <c15:f>计算!$AC$70</c15:f>
                      <c15:dlblFieldTableCache>
                        <c:ptCount val="1"/>
                        <c:pt idx="0">
                          <c:v>Sun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50-5A1D-4748-9A77-04E61EF073A1}"/>
                </c:ext>
              </c:extLst>
            </c:dLbl>
            <c:dLbl>
              <c:idx val="25"/>
              <c:tx>
                <c:strRef>
                  <c:f>计算!$AD$70</c:f>
                  <c:strCache>
                    <c:ptCount val="1"/>
                    <c:pt idx="0">
                      <c:v>Mon</c:v>
                    </c:pt>
                  </c:strCache>
                </c:strRef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{8F997FC0-FAAC-4BE0-9BFC-AD17B9601E82}</c15:txfldGUID>
                      <c15:f>计算!$AD$70</c15:f>
                      <c15:dlblFieldTableCache>
                        <c:ptCount val="1"/>
                        <c:pt idx="0">
                          <c:v>Mon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51-5A1D-4748-9A77-04E61EF073A1}"/>
                </c:ext>
              </c:extLst>
            </c:dLbl>
            <c:dLbl>
              <c:idx val="26"/>
              <c:tx>
                <c:strRef>
                  <c:f>计算!$AE$70</c:f>
                  <c:strCache>
                    <c:ptCount val="1"/>
                    <c:pt idx="0">
                      <c:v>Tue</c:v>
                    </c:pt>
                  </c:strCache>
                </c:strRef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{3FB87CAF-C7FD-4CE8-89B0-A1F09088F071}</c15:txfldGUID>
                      <c15:f>计算!$AE$70</c15:f>
                      <c15:dlblFieldTableCache>
                        <c:ptCount val="1"/>
                        <c:pt idx="0">
                          <c:v>Tue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52-5A1D-4748-9A77-04E61EF073A1}"/>
                </c:ext>
              </c:extLst>
            </c:dLbl>
            <c:dLbl>
              <c:idx val="27"/>
              <c:tx>
                <c:strRef>
                  <c:f>计算!$AF$70</c:f>
                  <c:strCache>
                    <c:ptCount val="1"/>
                    <c:pt idx="0">
                      <c:v>Wed</c:v>
                    </c:pt>
                  </c:strCache>
                </c:strRef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{385E6B41-1C33-4089-8222-6ED711F780E1}</c15:txfldGUID>
                      <c15:f>计算!$AF$70</c15:f>
                      <c15:dlblFieldTableCache>
                        <c:ptCount val="1"/>
                        <c:pt idx="0">
                          <c:v>Wed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53-5A1D-4748-9A77-04E61EF073A1}"/>
                </c:ext>
              </c:extLst>
            </c:dLbl>
            <c:dLbl>
              <c:idx val="28"/>
              <c:tx>
                <c:strRef>
                  <c:f>计算!$AG$70</c:f>
                  <c:strCache>
                    <c:ptCount val="1"/>
                    <c:pt idx="0">
                      <c:v>Thu</c:v>
                    </c:pt>
                  </c:strCache>
                </c:strRef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{D8C6EBDE-3C92-470F-B8B5-35154E12126D}</c15:txfldGUID>
                      <c15:f>计算!$AG$70</c15:f>
                      <c15:dlblFieldTableCache>
                        <c:ptCount val="1"/>
                        <c:pt idx="0">
                          <c:v>Thu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54-5A1D-4748-9A77-04E61EF073A1}"/>
                </c:ext>
              </c:extLst>
            </c:dLbl>
            <c:dLbl>
              <c:idx val="29"/>
              <c:tx>
                <c:strRef>
                  <c:f>计算!$AH$70</c:f>
                  <c:strCache>
                    <c:ptCount val="1"/>
                    <c:pt idx="0">
                      <c:v>Fri</c:v>
                    </c:pt>
                  </c:strCache>
                </c:strRef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{7AA533BC-F4A9-4F03-AAB7-E5305E48CE63}</c15:txfldGUID>
                      <c15:f>计算!$AH$70</c15:f>
                      <c15:dlblFieldTableCache>
                        <c:ptCount val="1"/>
                        <c:pt idx="0">
                          <c:v>Fri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55-5A1D-4748-9A77-04E61EF073A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/>
                </a:pPr>
                <a:endParaRPr lang="zh-CN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计算!$E$69:$AH$69</c:f>
              <c:numCache>
                <c:formatCode>General</c:formatCode>
                <c:ptCount val="30"/>
                <c:pt idx="0">
                  <c:v>2.5</c:v>
                </c:pt>
                <c:pt idx="1">
                  <c:v>2.5</c:v>
                </c:pt>
                <c:pt idx="2">
                  <c:v>2.5</c:v>
                </c:pt>
                <c:pt idx="3">
                  <c:v>2.5</c:v>
                </c:pt>
                <c:pt idx="4">
                  <c:v>2.5</c:v>
                </c:pt>
                <c:pt idx="5">
                  <c:v>2.5</c:v>
                </c:pt>
                <c:pt idx="6">
                  <c:v>2.5</c:v>
                </c:pt>
                <c:pt idx="7">
                  <c:v>2.5</c:v>
                </c:pt>
                <c:pt idx="8">
                  <c:v>2.5</c:v>
                </c:pt>
                <c:pt idx="9">
                  <c:v>2.5</c:v>
                </c:pt>
                <c:pt idx="10">
                  <c:v>2.5</c:v>
                </c:pt>
                <c:pt idx="11">
                  <c:v>2.5</c:v>
                </c:pt>
                <c:pt idx="12">
                  <c:v>2.5</c:v>
                </c:pt>
                <c:pt idx="13">
                  <c:v>2.5</c:v>
                </c:pt>
                <c:pt idx="14">
                  <c:v>2.5</c:v>
                </c:pt>
                <c:pt idx="15">
                  <c:v>2.5</c:v>
                </c:pt>
                <c:pt idx="16">
                  <c:v>2.5</c:v>
                </c:pt>
                <c:pt idx="17">
                  <c:v>2.5</c:v>
                </c:pt>
                <c:pt idx="18">
                  <c:v>2.5</c:v>
                </c:pt>
                <c:pt idx="19">
                  <c:v>2.5</c:v>
                </c:pt>
                <c:pt idx="20">
                  <c:v>2.5</c:v>
                </c:pt>
                <c:pt idx="21">
                  <c:v>2.5</c:v>
                </c:pt>
                <c:pt idx="22">
                  <c:v>2.5</c:v>
                </c:pt>
                <c:pt idx="23">
                  <c:v>2.5</c:v>
                </c:pt>
                <c:pt idx="24">
                  <c:v>2.5</c:v>
                </c:pt>
                <c:pt idx="25">
                  <c:v>2.5</c:v>
                </c:pt>
                <c:pt idx="26">
                  <c:v>2.5</c:v>
                </c:pt>
                <c:pt idx="27">
                  <c:v>2.5</c:v>
                </c:pt>
                <c:pt idx="28">
                  <c:v>2.5</c:v>
                </c:pt>
                <c:pt idx="29">
                  <c:v>2.5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56-5A1D-4748-9A77-04E61EF073A1}"/>
            </c:ext>
          </c:extLst>
        </c:ser>
        <c:ser>
          <c:idx val="25"/>
          <c:order val="25"/>
          <c:tx>
            <c:strRef>
              <c:f>计算!$D$59</c:f>
              <c:strCache>
                <c:ptCount val="1"/>
                <c:pt idx="0">
                  <c:v>2020年Feb - Top Band</c:v>
                </c:pt>
              </c:strCache>
            </c:strRef>
          </c:tx>
          <c:spPr>
            <a:ln w="228600" cap="sq">
              <a:solidFill>
                <a:schemeClr val="accent3"/>
              </a:solidFill>
            </a:ln>
          </c:spPr>
          <c:marker>
            <c:symbol val="none"/>
          </c:marker>
          <c:val>
            <c:numRef>
              <c:f>计算!$E$59:$AH$59</c:f>
              <c:numCache>
                <c:formatCode>General</c:formatCode>
                <c:ptCount val="30"/>
                <c:pt idx="0">
                  <c:v>13</c:v>
                </c:pt>
                <c:pt idx="1">
                  <c:v>13</c:v>
                </c:pt>
                <c:pt idx="2">
                  <c:v>13</c:v>
                </c:pt>
                <c:pt idx="3">
                  <c:v>13</c:v>
                </c:pt>
                <c:pt idx="4">
                  <c:v>13</c:v>
                </c:pt>
                <c:pt idx="5">
                  <c:v>13</c:v>
                </c:pt>
                <c:pt idx="6">
                  <c:v>13</c:v>
                </c:pt>
                <c:pt idx="7">
                  <c:v>13</c:v>
                </c:pt>
                <c:pt idx="8">
                  <c:v>13</c:v>
                </c:pt>
                <c:pt idx="9">
                  <c:v>13</c:v>
                </c:pt>
                <c:pt idx="10">
                  <c:v>13</c:v>
                </c:pt>
                <c:pt idx="11">
                  <c:v>13</c:v>
                </c:pt>
                <c:pt idx="12">
                  <c:v>13</c:v>
                </c:pt>
                <c:pt idx="13">
                  <c:v>13</c:v>
                </c:pt>
                <c:pt idx="14">
                  <c:v>13</c:v>
                </c:pt>
                <c:pt idx="15">
                  <c:v>13</c:v>
                </c:pt>
                <c:pt idx="16">
                  <c:v>13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57-5A1D-4748-9A77-04E61EF073A1}"/>
            </c:ext>
          </c:extLst>
        </c:ser>
        <c:ser>
          <c:idx val="26"/>
          <c:order val="26"/>
          <c:tx>
            <c:strRef>
              <c:f>计算!$D$62</c:f>
              <c:strCache>
                <c:ptCount val="1"/>
                <c:pt idx="0">
                  <c:v>2020年Mar - Top Band</c:v>
                </c:pt>
              </c:strCache>
            </c:strRef>
          </c:tx>
          <c:spPr>
            <a:ln w="228600" cap="sq">
              <a:solidFill>
                <a:schemeClr val="accent2"/>
              </a:solidFill>
            </a:ln>
          </c:spPr>
          <c:marker>
            <c:symbol val="none"/>
          </c:marker>
          <c:val>
            <c:numRef>
              <c:f>计算!$E$62:$AH$62</c:f>
              <c:numCache>
                <c:formatCode>General</c:formatCode>
                <c:ptCount val="30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13</c:v>
                </c:pt>
                <c:pt idx="18">
                  <c:v>13</c:v>
                </c:pt>
                <c:pt idx="19">
                  <c:v>13</c:v>
                </c:pt>
                <c:pt idx="20">
                  <c:v>13</c:v>
                </c:pt>
                <c:pt idx="21">
                  <c:v>13</c:v>
                </c:pt>
                <c:pt idx="22">
                  <c:v>13</c:v>
                </c:pt>
                <c:pt idx="23">
                  <c:v>13</c:v>
                </c:pt>
                <c:pt idx="24">
                  <c:v>13</c:v>
                </c:pt>
                <c:pt idx="25">
                  <c:v>13</c:v>
                </c:pt>
                <c:pt idx="26">
                  <c:v>13</c:v>
                </c:pt>
                <c:pt idx="27">
                  <c:v>13</c:v>
                </c:pt>
                <c:pt idx="28">
                  <c:v>13</c:v>
                </c:pt>
                <c:pt idx="29">
                  <c:v>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58-5A1D-4748-9A77-04E61EF073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47259136"/>
        <c:axId val="247260672"/>
      </c:lineChart>
      <c:dateAx>
        <c:axId val="247259136"/>
        <c:scaling>
          <c:orientation val="minMax"/>
        </c:scaling>
        <c:delete val="1"/>
        <c:axPos val="b"/>
        <c:majorGridlines>
          <c:spPr>
            <a:ln w="3175">
              <a:solidFill>
                <a:schemeClr val="tx2">
                  <a:lumMod val="20000"/>
                  <a:lumOff val="80000"/>
                  <a:alpha val="85000"/>
                </a:schemeClr>
              </a:solidFill>
            </a:ln>
          </c:spPr>
        </c:majorGridlines>
        <c:numFmt formatCode="d" sourceLinked="0"/>
        <c:majorTickMark val="out"/>
        <c:minorTickMark val="none"/>
        <c:tickLblPos val="nextTo"/>
        <c:crossAx val="247260672"/>
        <c:crosses val="autoZero"/>
        <c:auto val="1"/>
        <c:lblOffset val="100"/>
        <c:baseTimeUnit val="days"/>
      </c:dateAx>
      <c:valAx>
        <c:axId val="247260672"/>
        <c:scaling>
          <c:orientation val="minMax"/>
          <c:max val="13.5"/>
          <c:min val="0"/>
        </c:scaling>
        <c:delete val="1"/>
        <c:axPos val="l"/>
        <c:numFmt formatCode="General" sourceLinked="1"/>
        <c:majorTickMark val="out"/>
        <c:minorTickMark val="none"/>
        <c:tickLblPos val="nextTo"/>
        <c:crossAx val="247259136"/>
        <c:crosses val="autoZero"/>
        <c:crossBetween val="between"/>
        <c:majorUnit val="1"/>
      </c:valAx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00">
          <a:latin typeface="Microsoft YaHei UI" panose="020B0503020204020204" pitchFamily="34" charset="-122"/>
          <a:ea typeface="Microsoft YaHei UI" panose="020B0503020204020204" pitchFamily="34" charset="-122"/>
        </a:defRPr>
      </a:pPr>
      <a:endParaRPr lang="zh-CN"/>
    </a:p>
  </c:txPr>
  <c:printSettings>
    <c:headerFooter/>
    <c:pageMargins b="0.75" l="0.7" r="0.7" t="1" header="0.3" footer="0.3"/>
    <c:pageSetup orientation="landscape"/>
  </c:printSettings>
</c:chartSpace>
</file>

<file path=xl/ctrlProps/ctrlProp1.xml><?xml version="1.0" encoding="utf-8"?>
<formControlPr xmlns="http://schemas.microsoft.com/office/spreadsheetml/2009/9/main" objectType="Scroll" dx="16" fmlaLink="WindowOffset" horiz="1" max="100" noThreeD="1" page="7" val="0"/>
</file>

<file path=xl/ctrlProps/ctrlProp2.xml><?xml version="1.0" encoding="utf-8"?>
<formControlPr xmlns="http://schemas.microsoft.com/office/spreadsheetml/2009/9/main" objectType="Spin" dx="16" fmlaLink="period_selected" max="60" min="1" page="10" val="10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14287</xdr:rowOff>
    </xdr:from>
    <xdr:to>
      <xdr:col>14</xdr:col>
      <xdr:colOff>17276</xdr:colOff>
      <xdr:row>16</xdr:row>
      <xdr:rowOff>90487</xdr:rowOff>
    </xdr:to>
    <xdr:graphicFrame macro="">
      <xdr:nvGraphicFramePr>
        <xdr:cNvPr id="2" name="Project日程表" descr="该折线图在对应的时间范围上绘制各个Project的图形。&#10;" title="Project日程表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457200</xdr:colOff>
      <xdr:row>17</xdr:row>
      <xdr:rowOff>209551</xdr:rowOff>
    </xdr:from>
    <xdr:to>
      <xdr:col>11</xdr:col>
      <xdr:colOff>485775</xdr:colOff>
      <xdr:row>26</xdr:row>
      <xdr:rowOff>85725</xdr:rowOff>
    </xdr:to>
    <xdr:sp macro="" textlink="">
      <xdr:nvSpPr>
        <xdr:cNvPr id="3" name="日程表提示" descr="Project详细信息”表Medium的“位置”值用于防止里程碑标签在日程表上相互重叠。使用正数可将标签定位在日程表上方，而使用负数可将标签定位在下方。&#10;&#10;要添加其他里程碑，请在表格Medium插入新行，或者在最后一个表格条目下方开始键入，表格将自动展开以容纳您新添加的数据。&#10;" title="Project日程表提示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3505200" y="2914651"/>
          <a:ext cx="3686175" cy="1381124"/>
        </a:xfrm>
        <a:prstGeom prst="wedgeRectCallout">
          <a:avLst>
            <a:gd name="adj1" fmla="val -58703"/>
            <a:gd name="adj2" fmla="val -24361"/>
          </a:avLst>
        </a:prstGeom>
        <a:solidFill>
          <a:schemeClr val="bg2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182880" rtlCol="0" anchor="ctr"/>
        <a:lstStyle/>
        <a:p>
          <a:endParaRPr lang="en-US" altLang="ja-JP" sz="1200" b="1" spc="30" baseline="0">
            <a:solidFill>
              <a:schemeClr val="accent1"/>
            </a:solidFill>
            <a:effectLst/>
            <a:latin typeface="Microsoft YaHei UI" panose="020B0503020204020204" pitchFamily="34" charset="-122"/>
            <a:ea typeface="Microsoft YaHei UI" panose="020B0503020204020204" pitchFamily="34" charset="-122"/>
            <a:cs typeface="+mn-cs"/>
          </a:endParaRPr>
        </a:p>
        <a:p>
          <a:r>
            <a:rPr lang="ja-JP" altLang="en-US" sz="1200" b="1" spc="30" baseline="0">
              <a:solidFill>
                <a:schemeClr val="accent1"/>
              </a:solidFill>
              <a:effectLst/>
              <a:latin typeface="Microsoft YaHei UI" panose="020B0503020204020204" pitchFamily="34" charset="-122"/>
              <a:ea typeface="Microsoft YaHei UI" panose="020B0503020204020204" pitchFamily="34" charset="-122"/>
              <a:cs typeface="+mn-cs"/>
            </a:rPr>
            <a:t>Project日程表提示：</a:t>
          </a:r>
          <a:endParaRPr lang="en-US" altLang="ja-JP" sz="1200" b="1" spc="30" baseline="0">
            <a:solidFill>
              <a:schemeClr val="accent1"/>
            </a:solidFill>
            <a:effectLst/>
            <a:latin typeface="Microsoft YaHei UI" panose="020B0503020204020204" pitchFamily="34" charset="-122"/>
            <a:ea typeface="Microsoft YaHei UI" panose="020B0503020204020204" pitchFamily="34" charset="-122"/>
            <a:cs typeface="+mn-cs"/>
          </a:endParaRPr>
        </a:p>
        <a:p>
          <a:endParaRPr lang="en-US" sz="1000">
            <a:solidFill>
              <a:schemeClr val="tx1">
                <a:lumMod val="50000"/>
                <a:lumOff val="50000"/>
              </a:schemeClr>
            </a:solidFill>
            <a:effectLst/>
            <a:latin typeface="Microsoft YaHei UI" panose="020B0503020204020204" pitchFamily="34" charset="-122"/>
            <a:ea typeface="Microsoft YaHei UI" panose="020B0503020204020204" pitchFamily="34" charset="-122"/>
            <a:cs typeface="+mn-cs"/>
          </a:endParaRPr>
        </a:p>
        <a:p>
          <a:pPr marL="0" indent="0">
            <a:buClr>
              <a:schemeClr val="accent1"/>
            </a:buClr>
            <a:buFontTx/>
            <a:buNone/>
          </a:pPr>
          <a:r>
            <a:rPr lang="ja-JP" altLang="en-US" sz="1000" spc="20">
              <a:solidFill>
                <a:schemeClr val="tx1">
                  <a:lumMod val="50000"/>
                  <a:lumOff val="50000"/>
                </a:schemeClr>
              </a:solidFill>
              <a:effectLst/>
              <a:latin typeface="Microsoft YaHei UI" panose="020B0503020204020204" pitchFamily="34" charset="-122"/>
              <a:ea typeface="Microsoft YaHei UI" panose="020B0503020204020204" pitchFamily="34" charset="-122"/>
              <a:cs typeface="+mn-cs"/>
            </a:rPr>
            <a:t>“Project详细信息”表Medium的“位置”值用于防止里程碑标签在日程表上相互重叠。使用正数可将标签定位在日程表上方，而使用负数可将标签定位在下方。</a:t>
          </a:r>
          <a:endParaRPr lang="en-US" altLang="ja-JP" sz="1000" spc="20">
            <a:solidFill>
              <a:schemeClr val="tx1">
                <a:lumMod val="50000"/>
                <a:lumOff val="50000"/>
              </a:schemeClr>
            </a:solidFill>
            <a:effectLst/>
            <a:latin typeface="Microsoft YaHei UI" panose="020B0503020204020204" pitchFamily="34" charset="-122"/>
            <a:ea typeface="Microsoft YaHei UI" panose="020B0503020204020204" pitchFamily="34" charset="-122"/>
            <a:cs typeface="+mn-cs"/>
          </a:endParaRPr>
        </a:p>
        <a:p>
          <a:pPr marL="0" indent="0">
            <a:buClr>
              <a:schemeClr val="accent1"/>
            </a:buClr>
            <a:buFontTx/>
            <a:buNone/>
          </a:pPr>
          <a:endParaRPr lang="en-US" sz="1000" spc="20">
            <a:solidFill>
              <a:schemeClr val="tx1">
                <a:lumMod val="50000"/>
                <a:lumOff val="50000"/>
              </a:schemeClr>
            </a:solidFill>
            <a:effectLst/>
            <a:latin typeface="Microsoft YaHei UI" panose="020B0503020204020204" pitchFamily="34" charset="-122"/>
            <a:ea typeface="Microsoft YaHei UI" panose="020B0503020204020204" pitchFamily="34" charset="-122"/>
            <a:cs typeface="+mn-cs"/>
          </a:endParaRPr>
        </a:p>
        <a:p>
          <a:pPr marL="0" indent="0">
            <a:buClr>
              <a:schemeClr val="accent1"/>
            </a:buClr>
            <a:buFontTx/>
            <a:buNone/>
          </a:pPr>
          <a:r>
            <a:rPr lang="ja-JP" altLang="en-US" sz="1000" spc="20">
              <a:solidFill>
                <a:schemeClr val="tx1">
                  <a:lumMod val="50000"/>
                  <a:lumOff val="50000"/>
                </a:schemeClr>
              </a:solidFill>
              <a:effectLst/>
              <a:latin typeface="Microsoft YaHei UI" panose="020B0503020204020204" pitchFamily="34" charset="-122"/>
              <a:ea typeface="Microsoft YaHei UI" panose="020B0503020204020204" pitchFamily="34" charset="-122"/>
              <a:cs typeface="+mn-cs"/>
            </a:rPr>
            <a:t>要添加其他里程碑，请在表格Medium插入新行，或者在最后一个表格条目下方开始键入，表格将自动展开以容纳您新添加的数据。</a:t>
          </a:r>
          <a:endParaRPr lang="en-US" sz="1100" spc="20" baseline="0">
            <a:solidFill>
              <a:schemeClr val="dk1"/>
            </a:solidFill>
            <a:effectLst/>
            <a:latin typeface="Microsoft YaHei UI" panose="020B0503020204020204" pitchFamily="34" charset="-122"/>
            <a:ea typeface="Microsoft YaHei UI" panose="020B0503020204020204" pitchFamily="34" charset="-122"/>
            <a:cs typeface="+mn-cs"/>
          </a:endParaRPr>
        </a:p>
      </xdr:txBody>
    </xdr:sp>
    <xdr:clientData fPrint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323850</xdr:colOff>
      <xdr:row>1</xdr:row>
      <xdr:rowOff>190500</xdr:rowOff>
    </xdr:from>
    <xdr:to>
      <xdr:col>6</xdr:col>
      <xdr:colOff>12954</xdr:colOff>
      <xdr:row>16</xdr:row>
      <xdr:rowOff>161925</xdr:rowOff>
    </xdr:to>
    <xdr:graphicFrame macro="">
      <xdr:nvGraphicFramePr>
        <xdr:cNvPr id="7" name="WindowDays" descr="Project活动的可滚动日程表。" title="日程表图表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</xdr:colOff>
          <xdr:row>18</xdr:row>
          <xdr:rowOff>209550</xdr:rowOff>
        </xdr:from>
        <xdr:to>
          <xdr:col>6</xdr:col>
          <xdr:colOff>0</xdr:colOff>
          <xdr:row>20</xdr:row>
          <xdr:rowOff>0</xdr:rowOff>
        </xdr:to>
        <xdr:sp macro="" textlink="">
          <xdr:nvSpPr>
            <xdr:cNvPr id="1025" name="滚动条" descr="单击滚动条可修改日程表图表上显示的Project时间范围，或者在单元格 D20 Medium输入Project活动显示的Start Date。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1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66675</xdr:colOff>
          <xdr:row>2</xdr:row>
          <xdr:rowOff>28575</xdr:rowOff>
        </xdr:from>
        <xdr:to>
          <xdr:col>14</xdr:col>
          <xdr:colOff>200025</xdr:colOff>
          <xdr:row>2</xdr:row>
          <xdr:rowOff>257175</xdr:rowOff>
        </xdr:to>
        <xdr:sp macro="" textlink="">
          <xdr:nvSpPr>
            <xdr:cNvPr id="4097" name="微调控制箭头 5" descr="期间突出显示微调控件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2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 fPrintsWithSheet="0"/>
      </xdr:twoCellAnchor>
    </mc:Choice>
    <mc:Fallback/>
  </mc:AlternateContent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ProjectDetails" displayName="ProjectDetails" ref="B19:E31" totalsRowShown="0" headerRowDxfId="22" dataDxfId="21">
  <tableColumns count="4">
    <tableColumn id="1" xr3:uid="{00000000-0010-0000-0000-000001000000}" name="Date" dataDxfId="20"/>
    <tableColumn id="2" xr3:uid="{00000000-0010-0000-0000-000002000000}" name="里程碑" dataDxfId="19"/>
    <tableColumn id="4" xr3:uid="{00000000-0010-0000-0000-000004000000}" name="位置" dataDxfId="18"/>
    <tableColumn id="5" xr3:uid="{00000000-0010-0000-0000-000005000000}" name="BASELINE" dataDxfId="17">
      <calculatedColumnFormula>1</calculatedColumnFormula>
    </tableColumn>
  </tableColumns>
  <tableStyleInfo name="Project Timeline 2" showFirstColumn="0" showLastColumn="0" showRowStripes="1" showColumnStripes="0"/>
  <extLst>
    <ext xmlns:x14="http://schemas.microsoft.com/office/spreadsheetml/2009/9/main" uri="{504A1905-F514-4f6f-8877-14C23A59335A}">
      <x14:table altText="Project详细信息" altTextSummary="Project的Date、里程碑和图表位置列表。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1000000}" name="Activities" displayName="Activities" ref="B22:F34" totalsRowShown="0" headerRowDxfId="16" dataDxfId="15">
  <autoFilter ref="B22:F34" xr:uid="{00000000-0009-0000-0100-000001000000}"/>
  <sortState xmlns:xlrd2="http://schemas.microsoft.com/office/spreadsheetml/2017/richdata2" ref="C20:F25">
    <sortCondition ref="D19:D25"/>
  </sortState>
  <tableColumns count="5">
    <tableColumn id="5" xr3:uid="{00000000-0010-0000-0100-000005000000}" name="Id" dataDxfId="14">
      <calculatedColumnFormula>N(B22)+1</calculatedColumnFormula>
    </tableColumn>
    <tableColumn id="1" xr3:uid="{00000000-0010-0000-0100-000001000000}" name="活动" dataDxfId="13"/>
    <tableColumn id="2" xr3:uid="{00000000-0010-0000-0100-000002000000}" name="开始" dataDxfId="12">
      <calculatedColumnFormula>D22+10</calculatedColumnFormula>
    </tableColumn>
    <tableColumn id="3" xr3:uid="{00000000-0010-0000-0100-000003000000}" name="结束" dataDxfId="11">
      <calculatedColumnFormula>Activities[[#This Row],[开始]]+2</calculatedColumnFormula>
    </tableColumn>
    <tableColumn id="4" xr3:uid="{00000000-0010-0000-0100-000004000000}" name="Notes" dataDxfId="10"/>
  </tableColumns>
  <tableStyleInfo name="Project Timeline" showFirstColumn="0" showLastColumn="0" showRowStripes="1" showColumnStripes="0"/>
  <extLst>
    <ext xmlns:x14="http://schemas.microsoft.com/office/spreadsheetml/2009/9/main" uri="{504A1905-F514-4f6f-8877-14C23A59335A}">
      <x14:table altText="活动表格" altTextSummary="此表便于用户输入和管理学校活动。列包括“活动”、“开始”、“结束”和“Notes”。在表Medium输入的所有活动都将呈现在日程表图表Medium。"/>
    </ext>
  </extLst>
</table>
</file>

<file path=xl/theme/theme1.xml><?xml version="1.0" encoding="utf-8"?>
<a:theme xmlns:a="http://schemas.openxmlformats.org/drawingml/2006/main" name="Office Theme">
  <a:themeElements>
    <a:clrScheme name="Project Timeline">
      <a:dk1>
        <a:sysClr val="windowText" lastClr="000000"/>
      </a:dk1>
      <a:lt1>
        <a:sysClr val="window" lastClr="FFFFFF"/>
      </a:lt1>
      <a:dk2>
        <a:srgbClr val="37464D"/>
      </a:dk2>
      <a:lt2>
        <a:srgbClr val="F0ECEB"/>
      </a:lt2>
      <a:accent1>
        <a:srgbClr val="FE713B"/>
      </a:accent1>
      <a:accent2>
        <a:srgbClr val="0CA8C7"/>
      </a:accent2>
      <a:accent3>
        <a:srgbClr val="9BD174"/>
      </a:accent3>
      <a:accent4>
        <a:srgbClr val="8F6BA2"/>
      </a:accent4>
      <a:accent5>
        <a:srgbClr val="FFED56"/>
      </a:accent5>
      <a:accent6>
        <a:srgbClr val="E95877"/>
      </a:accent6>
      <a:hlink>
        <a:srgbClr val="47C2D9"/>
      </a:hlink>
      <a:folHlink>
        <a:srgbClr val="8F6BA2"/>
      </a:folHlink>
    </a:clrScheme>
    <a:fontScheme name="Project Timeline">
      <a:majorFont>
        <a:latin typeface="Calibri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table" Target="../tables/table2.xml"/><Relationship Id="rId4" Type="http://schemas.openxmlformats.org/officeDocument/2006/relationships/ctrlProp" Target="../ctrlProps/ctrlProp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trlProp" Target="../ctrlProps/ctrlProp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/>
    <pageSetUpPr autoPageBreaks="0" fitToPage="1"/>
  </sheetPr>
  <dimension ref="A1:N31"/>
  <sheetViews>
    <sheetView showGridLines="0" tabSelected="1" zoomScaleNormal="100" workbookViewId="0">
      <selection activeCell="B21" sqref="B21"/>
    </sheetView>
  </sheetViews>
  <sheetFormatPr defaultRowHeight="19.5" customHeight="1" x14ac:dyDescent="0.2"/>
  <cols>
    <col min="1" max="1" width="3.7109375" style="22" customWidth="1"/>
    <col min="2" max="2" width="15.5703125" style="22" customWidth="1"/>
    <col min="3" max="3" width="35.7109375" style="22" customWidth="1"/>
    <col min="4" max="4" width="13.28515625" style="22" customWidth="1"/>
    <col min="5" max="5" width="12.28515625" style="22" hidden="1" customWidth="1"/>
    <col min="6" max="6" width="12.5703125" style="22" customWidth="1"/>
    <col min="7" max="7" width="11.28515625" style="22" customWidth="1"/>
    <col min="8" max="11" width="9.140625" style="22"/>
    <col min="12" max="12" width="10.7109375" style="22" customWidth="1"/>
    <col min="13" max="13" width="10.28515625" style="22" customWidth="1"/>
    <col min="14" max="14" width="9.140625" style="22" customWidth="1"/>
    <col min="15" max="16384" width="9.140625" style="22"/>
  </cols>
  <sheetData>
    <row r="1" spans="1:14" ht="24.75" customHeight="1" x14ac:dyDescent="0.35">
      <c r="A1" s="34"/>
      <c r="B1" s="36" t="s">
        <v>35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</row>
    <row r="2" spans="1:14" ht="28.5" customHeight="1" x14ac:dyDescent="0.2">
      <c r="A2" s="34"/>
      <c r="B2" s="35" t="s">
        <v>34</v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</row>
    <row r="7" spans="1:14" ht="19.5" customHeight="1" x14ac:dyDescent="0.2">
      <c r="F7" s="30"/>
    </row>
    <row r="8" spans="1:14" ht="19.5" customHeight="1" x14ac:dyDescent="0.2">
      <c r="F8" s="30"/>
    </row>
    <row r="9" spans="1:14" ht="19.5" customHeight="1" x14ac:dyDescent="0.2">
      <c r="F9" s="30"/>
    </row>
    <row r="10" spans="1:14" ht="19.5" customHeight="1" x14ac:dyDescent="0.2">
      <c r="F10" s="30"/>
    </row>
    <row r="11" spans="1:14" ht="19.5" customHeight="1" x14ac:dyDescent="0.2">
      <c r="F11" s="30"/>
    </row>
    <row r="12" spans="1:14" ht="19.5" customHeight="1" x14ac:dyDescent="0.2">
      <c r="F12" s="30"/>
    </row>
    <row r="13" spans="1:14" ht="19.5" customHeight="1" x14ac:dyDescent="0.35">
      <c r="F13" s="30"/>
      <c r="I13" s="29"/>
      <c r="K13" s="29"/>
      <c r="M13" s="29"/>
      <c r="N13" s="28"/>
    </row>
    <row r="14" spans="1:14" ht="19.5" customHeight="1" x14ac:dyDescent="0.35">
      <c r="F14" s="30"/>
      <c r="I14" s="29"/>
      <c r="K14" s="29"/>
      <c r="M14" s="29"/>
      <c r="N14" s="28"/>
    </row>
    <row r="15" spans="1:14" ht="19.5" customHeight="1" x14ac:dyDescent="0.35">
      <c r="F15" s="30"/>
      <c r="I15" s="29"/>
      <c r="K15" s="29"/>
      <c r="M15" s="29"/>
      <c r="N15" s="28"/>
    </row>
    <row r="16" spans="1:14" ht="19.5" customHeight="1" x14ac:dyDescent="0.35">
      <c r="F16" s="30"/>
      <c r="I16" s="29"/>
      <c r="K16" s="29"/>
      <c r="M16" s="29"/>
      <c r="N16" s="28"/>
    </row>
    <row r="17" spans="2:14" ht="19.5" customHeight="1" thickBot="1" x14ac:dyDescent="0.4">
      <c r="I17" s="29"/>
      <c r="K17" s="29"/>
      <c r="M17" s="29"/>
      <c r="N17" s="28"/>
    </row>
    <row r="18" spans="2:14" ht="24" customHeight="1" thickTop="1" x14ac:dyDescent="0.35">
      <c r="B18" s="33" t="s">
        <v>33</v>
      </c>
      <c r="C18" s="32"/>
      <c r="D18" s="31"/>
      <c r="I18" s="29"/>
      <c r="K18" s="29"/>
      <c r="M18" s="29"/>
      <c r="N18" s="28"/>
    </row>
    <row r="19" spans="2:14" ht="24" customHeight="1" x14ac:dyDescent="0.35">
      <c r="B19" s="25" t="s">
        <v>32</v>
      </c>
      <c r="C19" s="25" t="s">
        <v>31</v>
      </c>
      <c r="D19" s="27" t="s">
        <v>9</v>
      </c>
      <c r="E19" s="22" t="s">
        <v>30</v>
      </c>
      <c r="I19" s="29"/>
      <c r="K19" s="29"/>
      <c r="L19" s="30"/>
      <c r="M19" s="29"/>
      <c r="N19" s="28"/>
    </row>
    <row r="20" spans="2:14" ht="19.5" customHeight="1" x14ac:dyDescent="0.35">
      <c r="B20" s="54" t="s">
        <v>76</v>
      </c>
      <c r="C20" s="25" t="s">
        <v>29</v>
      </c>
      <c r="D20" s="27">
        <v>22</v>
      </c>
      <c r="E20" s="22">
        <f>1</f>
        <v>1</v>
      </c>
      <c r="I20" s="29"/>
      <c r="K20" s="29"/>
      <c r="M20" s="29"/>
      <c r="N20" s="28"/>
    </row>
    <row r="21" spans="2:14" ht="19.5" customHeight="1" x14ac:dyDescent="0.35">
      <c r="B21" s="54" t="s">
        <v>77</v>
      </c>
      <c r="C21" s="25" t="s">
        <v>75</v>
      </c>
      <c r="D21" s="27">
        <v>10</v>
      </c>
      <c r="E21" s="22">
        <f>1</f>
        <v>1</v>
      </c>
      <c r="I21" s="29"/>
      <c r="K21" s="29"/>
      <c r="L21" s="30"/>
      <c r="M21" s="29"/>
      <c r="N21" s="28"/>
    </row>
    <row r="22" spans="2:14" ht="19.5" customHeight="1" x14ac:dyDescent="0.35">
      <c r="B22" s="54" t="s">
        <v>78</v>
      </c>
      <c r="C22" s="25" t="s">
        <v>19</v>
      </c>
      <c r="D22" s="27">
        <v>-10</v>
      </c>
      <c r="E22" s="22">
        <f>1</f>
        <v>1</v>
      </c>
      <c r="I22" s="29"/>
      <c r="K22" s="29"/>
      <c r="M22" s="29"/>
      <c r="N22" s="28"/>
    </row>
    <row r="23" spans="2:14" ht="19.5" customHeight="1" x14ac:dyDescent="0.35">
      <c r="B23" s="54" t="s">
        <v>79</v>
      </c>
      <c r="C23" s="25" t="s">
        <v>20</v>
      </c>
      <c r="D23" s="27">
        <v>15</v>
      </c>
      <c r="E23" s="22">
        <f>1</f>
        <v>1</v>
      </c>
      <c r="I23" s="29"/>
      <c r="K23" s="29"/>
      <c r="M23" s="29"/>
      <c r="N23" s="28"/>
    </row>
    <row r="24" spans="2:14" ht="19.5" customHeight="1" x14ac:dyDescent="0.35">
      <c r="B24" s="54" t="s">
        <v>80</v>
      </c>
      <c r="C24" s="25" t="s">
        <v>21</v>
      </c>
      <c r="D24" s="27">
        <v>-15</v>
      </c>
      <c r="E24" s="22">
        <f>1</f>
        <v>1</v>
      </c>
      <c r="I24" s="29"/>
      <c r="K24" s="29"/>
      <c r="M24" s="29"/>
      <c r="N24" s="28"/>
    </row>
    <row r="25" spans="2:14" ht="19.5" customHeight="1" x14ac:dyDescent="0.35">
      <c r="B25" s="54" t="s">
        <v>81</v>
      </c>
      <c r="C25" s="25" t="s">
        <v>22</v>
      </c>
      <c r="D25" s="27">
        <v>15</v>
      </c>
      <c r="E25" s="22">
        <f>1</f>
        <v>1</v>
      </c>
      <c r="I25" s="29"/>
      <c r="K25" s="29"/>
      <c r="M25" s="29"/>
      <c r="N25" s="28"/>
    </row>
    <row r="26" spans="2:14" ht="19.5" customHeight="1" x14ac:dyDescent="0.35">
      <c r="B26" s="54" t="s">
        <v>82</v>
      </c>
      <c r="C26" s="25" t="s">
        <v>23</v>
      </c>
      <c r="D26" s="27">
        <v>-15</v>
      </c>
      <c r="E26" s="22">
        <f>1</f>
        <v>1</v>
      </c>
      <c r="I26" s="29"/>
      <c r="K26" s="29"/>
      <c r="M26" s="29"/>
      <c r="N26" s="28"/>
    </row>
    <row r="27" spans="2:14" ht="19.5" customHeight="1" x14ac:dyDescent="0.2">
      <c r="B27" s="54" t="s">
        <v>83</v>
      </c>
      <c r="C27" s="25" t="s">
        <v>24</v>
      </c>
      <c r="D27" s="27">
        <v>15</v>
      </c>
      <c r="E27" s="23">
        <f>1</f>
        <v>1</v>
      </c>
    </row>
    <row r="28" spans="2:14" ht="19.5" customHeight="1" x14ac:dyDescent="0.2">
      <c r="B28" s="54" t="s">
        <v>84</v>
      </c>
      <c r="C28" s="25" t="s">
        <v>25</v>
      </c>
      <c r="D28" s="27">
        <v>-20</v>
      </c>
      <c r="E28" s="23">
        <f>1</f>
        <v>1</v>
      </c>
    </row>
    <row r="29" spans="2:14" ht="19.5" customHeight="1" x14ac:dyDescent="0.2">
      <c r="B29" s="54" t="s">
        <v>85</v>
      </c>
      <c r="C29" s="25" t="s">
        <v>26</v>
      </c>
      <c r="D29" s="27">
        <v>20</v>
      </c>
      <c r="E29" s="23">
        <f>1</f>
        <v>1</v>
      </c>
      <c r="H29" s="26"/>
    </row>
    <row r="30" spans="2:14" ht="19.5" customHeight="1" x14ac:dyDescent="0.2">
      <c r="B30" s="54" t="s">
        <v>86</v>
      </c>
      <c r="C30" s="25" t="s">
        <v>27</v>
      </c>
      <c r="D30" s="24">
        <v>-15</v>
      </c>
      <c r="E30" s="23">
        <f>1</f>
        <v>1</v>
      </c>
    </row>
    <row r="31" spans="2:14" ht="19.5" customHeight="1" x14ac:dyDescent="0.2">
      <c r="B31" s="54" t="s">
        <v>87</v>
      </c>
      <c r="C31" s="25" t="s">
        <v>28</v>
      </c>
      <c r="D31" s="24">
        <v>15</v>
      </c>
      <c r="E31" s="23">
        <f>1</f>
        <v>1</v>
      </c>
    </row>
  </sheetData>
  <phoneticPr fontId="7" type="noConversion"/>
  <pageMargins left="0.7" right="0.7" top="0.75" bottom="0.75" header="0.3" footer="0.3"/>
  <pageSetup scale="78" fitToHeight="0" orientation="landscape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tabColor theme="5"/>
    <pageSetUpPr autoPageBreaks="0"/>
  </sheetPr>
  <dimension ref="A1:G34"/>
  <sheetViews>
    <sheetView showGridLines="0" zoomScaleNormal="100" workbookViewId="0">
      <selection activeCell="K13" sqref="K13"/>
    </sheetView>
  </sheetViews>
  <sheetFormatPr defaultRowHeight="17.25" customHeight="1" x14ac:dyDescent="0.2"/>
  <cols>
    <col min="1" max="1" width="5.5703125" style="6" customWidth="1"/>
    <col min="2" max="2" width="0" style="6" hidden="1" customWidth="1"/>
    <col min="3" max="3" width="31" style="6" customWidth="1"/>
    <col min="4" max="5" width="18.42578125" style="6" customWidth="1"/>
    <col min="6" max="6" width="56.85546875" style="6" customWidth="1"/>
    <col min="7" max="7" width="5.5703125" style="6" customWidth="1"/>
    <col min="8" max="16384" width="9.140625" style="6"/>
  </cols>
  <sheetData>
    <row r="1" spans="1:7" s="5" customFormat="1" ht="47.25" customHeight="1" thickBot="1" x14ac:dyDescent="0.25">
      <c r="A1" s="1"/>
      <c r="B1" s="2"/>
      <c r="C1" s="3" t="s">
        <v>1</v>
      </c>
      <c r="D1" s="1"/>
      <c r="E1" s="1"/>
      <c r="F1" s="1"/>
      <c r="G1" s="4"/>
    </row>
    <row r="2" spans="1:7" ht="17.25" customHeight="1" thickTop="1" x14ac:dyDescent="0.2">
      <c r="C2" s="7"/>
    </row>
    <row r="18" spans="2:6" ht="17.25" customHeight="1" thickBot="1" x14ac:dyDescent="0.25">
      <c r="C18" s="8"/>
      <c r="D18" s="8"/>
      <c r="E18" s="8"/>
      <c r="F18" s="8"/>
    </row>
    <row r="19" spans="2:6" ht="17.25" customHeight="1" thickTop="1" x14ac:dyDescent="0.2">
      <c r="C19" s="9"/>
      <c r="D19" s="9"/>
      <c r="E19" s="9"/>
      <c r="F19" s="9"/>
    </row>
    <row r="20" spans="2:6" ht="17.25" customHeight="1" x14ac:dyDescent="0.35">
      <c r="C20" s="10" t="s">
        <v>14</v>
      </c>
      <c r="D20" s="11">
        <f ca="1">TODAY()-30</f>
        <v>43874</v>
      </c>
      <c r="E20" s="9"/>
      <c r="F20" s="9"/>
    </row>
    <row r="21" spans="2:6" ht="17.25" customHeight="1" x14ac:dyDescent="0.2">
      <c r="C21" s="9"/>
      <c r="D21" s="9"/>
      <c r="E21" s="9"/>
      <c r="F21" s="9"/>
    </row>
    <row r="22" spans="2:6" ht="17.25" customHeight="1" x14ac:dyDescent="0.2">
      <c r="B22" s="12" t="s">
        <v>0</v>
      </c>
      <c r="C22" s="13" t="s">
        <v>12</v>
      </c>
      <c r="D22" s="13" t="s">
        <v>7</v>
      </c>
      <c r="E22" s="13" t="s">
        <v>15</v>
      </c>
      <c r="F22" s="13" t="s">
        <v>16</v>
      </c>
    </row>
    <row r="23" spans="2:6" ht="17.25" customHeight="1" x14ac:dyDescent="0.2">
      <c r="B23" s="12">
        <f t="shared" ref="B23:B28" si="0">N(B22)+1</f>
        <v>1</v>
      </c>
      <c r="C23" s="14" t="s">
        <v>17</v>
      </c>
      <c r="D23" s="15">
        <f ca="1">D20+3</f>
        <v>43877</v>
      </c>
      <c r="E23" s="15"/>
      <c r="F23" s="14"/>
    </row>
    <row r="24" spans="2:6" ht="17.25" customHeight="1" x14ac:dyDescent="0.2">
      <c r="B24" s="12">
        <f t="shared" si="0"/>
        <v>2</v>
      </c>
      <c r="C24" s="14" t="s">
        <v>18</v>
      </c>
      <c r="D24" s="15">
        <f t="shared" ref="D24:D34" ca="1" si="1">D23+10</f>
        <v>43887</v>
      </c>
      <c r="E24" s="15">
        <f ca="1">Activities[[#This Row],[开始]]+3</f>
        <v>43890</v>
      </c>
      <c r="F24" s="14"/>
    </row>
    <row r="25" spans="2:6" ht="17.25" customHeight="1" x14ac:dyDescent="0.2">
      <c r="B25" s="12">
        <f t="shared" si="0"/>
        <v>3</v>
      </c>
      <c r="C25" s="14" t="s">
        <v>19</v>
      </c>
      <c r="D25" s="15">
        <f ca="1">D24+1</f>
        <v>43888</v>
      </c>
      <c r="E25" s="15">
        <f ca="1">Activities[[#This Row],[开始]]+3</f>
        <v>43891</v>
      </c>
      <c r="F25" s="14"/>
    </row>
    <row r="26" spans="2:6" ht="17.25" customHeight="1" x14ac:dyDescent="0.2">
      <c r="B26" s="12">
        <f t="shared" si="0"/>
        <v>4</v>
      </c>
      <c r="C26" s="14" t="s">
        <v>20</v>
      </c>
      <c r="D26" s="15">
        <f ca="1">D25+5</f>
        <v>43893</v>
      </c>
      <c r="E26" s="15"/>
      <c r="F26" s="14"/>
    </row>
    <row r="27" spans="2:6" ht="17.25" customHeight="1" x14ac:dyDescent="0.2">
      <c r="B27" s="12">
        <f t="shared" si="0"/>
        <v>5</v>
      </c>
      <c r="C27" s="14" t="s">
        <v>21</v>
      </c>
      <c r="D27" s="15">
        <f t="shared" ca="1" si="1"/>
        <v>43903</v>
      </c>
      <c r="E27" s="15">
        <f ca="1">Activities[[#This Row],[开始]]+2</f>
        <v>43905</v>
      </c>
      <c r="F27" s="14"/>
    </row>
    <row r="28" spans="2:6" ht="17.25" customHeight="1" x14ac:dyDescent="0.2">
      <c r="B28" s="12">
        <f t="shared" si="0"/>
        <v>6</v>
      </c>
      <c r="C28" s="14" t="s">
        <v>22</v>
      </c>
      <c r="D28" s="15">
        <f t="shared" ca="1" si="1"/>
        <v>43913</v>
      </c>
      <c r="E28" s="15">
        <f ca="1">Activities[[#This Row],[开始]]+2</f>
        <v>43915</v>
      </c>
      <c r="F28" s="14"/>
    </row>
    <row r="29" spans="2:6" ht="17.25" customHeight="1" x14ac:dyDescent="0.2">
      <c r="B29" s="16">
        <f t="shared" ref="B29:B34" si="2">N(B28)+1</f>
        <v>7</v>
      </c>
      <c r="C29" s="14" t="s">
        <v>23</v>
      </c>
      <c r="D29" s="15">
        <f t="shared" ca="1" si="1"/>
        <v>43923</v>
      </c>
      <c r="E29" s="15">
        <f ca="1">Activities[[#This Row],[开始]]+2</f>
        <v>43925</v>
      </c>
      <c r="F29" s="14"/>
    </row>
    <row r="30" spans="2:6" ht="17.25" customHeight="1" x14ac:dyDescent="0.2">
      <c r="B30" s="16">
        <f t="shared" si="2"/>
        <v>8</v>
      </c>
      <c r="C30" s="14" t="s">
        <v>24</v>
      </c>
      <c r="D30" s="15">
        <f t="shared" ca="1" si="1"/>
        <v>43933</v>
      </c>
      <c r="E30" s="15"/>
      <c r="F30" s="14"/>
    </row>
    <row r="31" spans="2:6" ht="17.25" customHeight="1" x14ac:dyDescent="0.2">
      <c r="B31" s="16">
        <f t="shared" si="2"/>
        <v>9</v>
      </c>
      <c r="C31" s="14" t="s">
        <v>25</v>
      </c>
      <c r="D31" s="15">
        <f t="shared" ca="1" si="1"/>
        <v>43943</v>
      </c>
      <c r="E31" s="15">
        <f ca="1">Activities[[#This Row],[开始]]+2</f>
        <v>43945</v>
      </c>
      <c r="F31" s="14"/>
    </row>
    <row r="32" spans="2:6" ht="17.25" customHeight="1" x14ac:dyDescent="0.2">
      <c r="B32" s="16">
        <f t="shared" si="2"/>
        <v>10</v>
      </c>
      <c r="C32" s="14" t="s">
        <v>26</v>
      </c>
      <c r="D32" s="15">
        <f t="shared" ca="1" si="1"/>
        <v>43953</v>
      </c>
      <c r="E32" s="15">
        <f ca="1">Activities[[#This Row],[开始]]+2</f>
        <v>43955</v>
      </c>
      <c r="F32" s="14"/>
    </row>
    <row r="33" spans="2:6" ht="17.25" customHeight="1" x14ac:dyDescent="0.2">
      <c r="B33" s="16">
        <f t="shared" si="2"/>
        <v>11</v>
      </c>
      <c r="C33" s="14" t="s">
        <v>27</v>
      </c>
      <c r="D33" s="15">
        <f t="shared" ca="1" si="1"/>
        <v>43963</v>
      </c>
      <c r="E33" s="15">
        <f ca="1">Activities[[#This Row],[开始]]+2</f>
        <v>43965</v>
      </c>
      <c r="F33" s="14"/>
    </row>
    <row r="34" spans="2:6" ht="17.25" customHeight="1" x14ac:dyDescent="0.2">
      <c r="B34" s="16">
        <f t="shared" si="2"/>
        <v>12</v>
      </c>
      <c r="C34" s="14" t="s">
        <v>28</v>
      </c>
      <c r="D34" s="15">
        <f t="shared" ca="1" si="1"/>
        <v>43973</v>
      </c>
      <c r="E34" s="15"/>
      <c r="F34" s="14"/>
    </row>
  </sheetData>
  <sheetProtection selectLockedCells="1"/>
  <phoneticPr fontId="7" type="noConversion"/>
  <printOptions horizontalCentered="1"/>
  <pageMargins left="0.25" right="0.25" top="0.5" bottom="0.5" header="0.3" footer="0.3"/>
  <pageSetup fitToHeight="0" orientation="landscape" r:id="rId1"/>
  <rowBreaks count="2" manualBreakCount="2">
    <brk id="18" max="16383" man="1"/>
    <brk id="20" max="16383" man="1"/>
  </rowBreaks>
  <ignoredErrors>
    <ignoredError sqref="D24 D27:D34" unlockedFormula="1"/>
    <ignoredError sqref="D25:D26 E24:E25 D23" calculatedColumn="1"/>
  </ignoredError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滚动条">
              <controlPr defaultSize="0" autoPict="0" altText="单击滚动条可修改日程表图表上显示的Project时间范围，或者在单元格 D20 Medium输入Project活动显示的Start Date。">
                <anchor moveWithCells="1">
                  <from>
                    <xdr:col>4</xdr:col>
                    <xdr:colOff>47625</xdr:colOff>
                    <xdr:row>18</xdr:row>
                    <xdr:rowOff>209550</xdr:rowOff>
                  </from>
                  <to>
                    <xdr:col>6</xdr:col>
                    <xdr:colOff>0</xdr:colOff>
                    <xdr:row>20</xdr:row>
                    <xdr:rowOff>0</xdr:rowOff>
                  </to>
                </anchor>
              </controlPr>
            </control>
          </mc:Choice>
        </mc:AlternateContent>
      </controls>
    </mc:Choice>
  </mc:AlternateContent>
  <tableParts count="1">
    <tablePart r:id="rId5"/>
  </tablePar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BQ34"/>
  <sheetViews>
    <sheetView showGridLines="0" workbookViewId="0">
      <selection activeCell="N3" sqref="N3"/>
    </sheetView>
  </sheetViews>
  <sheetFormatPr defaultColWidth="3.140625" defaultRowHeight="19.5" x14ac:dyDescent="0.4"/>
  <cols>
    <col min="1" max="1" width="3" style="37" customWidth="1"/>
    <col min="2" max="2" width="18.140625" style="40" customWidth="1"/>
    <col min="3" max="5" width="8.28515625" style="38" customWidth="1"/>
    <col min="6" max="6" width="9.5703125" style="38" customWidth="1"/>
    <col min="7" max="7" width="8.28515625" style="39" customWidth="1"/>
    <col min="8" max="8" width="4.85546875" style="38" customWidth="1"/>
    <col min="9" max="13" width="3.28515625" style="38" bestFit="1" customWidth="1"/>
    <col min="14" max="14" width="4.85546875" style="38" customWidth="1"/>
    <col min="15" max="17" width="3.28515625" style="38" bestFit="1" customWidth="1"/>
    <col min="18" max="28" width="4" style="38" bestFit="1" customWidth="1"/>
    <col min="29" max="68" width="4" style="37" bestFit="1" customWidth="1"/>
    <col min="69" max="16384" width="3.140625" style="37"/>
  </cols>
  <sheetData>
    <row r="2" spans="2:69" ht="16.5" x14ac:dyDescent="0.3">
      <c r="B2" s="55" t="s">
        <v>74</v>
      </c>
      <c r="C2" s="55"/>
      <c r="D2" s="55"/>
      <c r="E2" s="55"/>
      <c r="F2" s="55"/>
      <c r="G2" s="55"/>
    </row>
    <row r="3" spans="2:69" ht="21" customHeight="1" x14ac:dyDescent="0.3">
      <c r="B3" s="55"/>
      <c r="C3" s="55"/>
      <c r="D3" s="55"/>
      <c r="E3" s="55"/>
      <c r="F3" s="55"/>
      <c r="G3" s="55"/>
      <c r="I3" s="52" t="s">
        <v>73</v>
      </c>
      <c r="J3" s="52"/>
      <c r="K3" s="52"/>
      <c r="L3" s="52"/>
      <c r="M3" s="52"/>
      <c r="N3" s="53">
        <v>10</v>
      </c>
      <c r="O3" s="52"/>
      <c r="Q3" s="51"/>
      <c r="R3" s="46" t="s">
        <v>72</v>
      </c>
      <c r="T3" s="50"/>
      <c r="U3" s="46" t="s">
        <v>71</v>
      </c>
      <c r="X3" s="49"/>
      <c r="Y3" s="46" t="s">
        <v>70</v>
      </c>
      <c r="AC3" s="48"/>
      <c r="AD3" s="46" t="s">
        <v>69</v>
      </c>
      <c r="AG3" s="38"/>
      <c r="AH3" s="38"/>
      <c r="AI3" s="38"/>
      <c r="AJ3" s="38"/>
      <c r="AK3" s="47"/>
      <c r="AL3" s="46" t="s">
        <v>68</v>
      </c>
    </row>
    <row r="4" spans="2:69" ht="18.75" customHeight="1" x14ac:dyDescent="0.3">
      <c r="B4" s="55"/>
      <c r="C4" s="55"/>
      <c r="D4" s="55"/>
      <c r="E4" s="55"/>
      <c r="F4" s="55"/>
      <c r="G4" s="55"/>
      <c r="AT4" s="38"/>
      <c r="AU4" s="38"/>
      <c r="AV4" s="38"/>
      <c r="AW4" s="38"/>
      <c r="AX4" s="38"/>
    </row>
    <row r="5" spans="2:69" x14ac:dyDescent="0.4">
      <c r="AT5" s="38"/>
      <c r="AU5" s="38"/>
      <c r="AV5" s="38"/>
    </row>
    <row r="6" spans="2:69" ht="17.25" x14ac:dyDescent="0.35">
      <c r="B6" s="44"/>
      <c r="C6" s="44" t="s">
        <v>67</v>
      </c>
      <c r="D6" s="44" t="s">
        <v>67</v>
      </c>
      <c r="E6" s="44" t="s">
        <v>66</v>
      </c>
      <c r="F6" s="44" t="s">
        <v>66</v>
      </c>
      <c r="G6" s="44" t="s">
        <v>65</v>
      </c>
      <c r="H6" s="44"/>
      <c r="I6" s="44"/>
      <c r="J6" s="44"/>
      <c r="AT6" s="38"/>
      <c r="AU6" s="38"/>
      <c r="AV6" s="38"/>
    </row>
    <row r="7" spans="2:69" ht="13.5" customHeight="1" x14ac:dyDescent="0.35">
      <c r="B7" s="45" t="s">
        <v>12</v>
      </c>
      <c r="C7" s="44" t="s">
        <v>7</v>
      </c>
      <c r="D7" s="44" t="s">
        <v>64</v>
      </c>
      <c r="E7" s="44" t="s">
        <v>7</v>
      </c>
      <c r="F7" s="44" t="s">
        <v>64</v>
      </c>
      <c r="G7" s="44" t="s">
        <v>63</v>
      </c>
      <c r="H7" s="44"/>
      <c r="I7" s="44" t="s">
        <v>62</v>
      </c>
      <c r="J7" s="44"/>
    </row>
    <row r="8" spans="2:69" ht="15.75" customHeight="1" x14ac:dyDescent="0.35">
      <c r="B8" s="43"/>
      <c r="C8" s="43"/>
      <c r="D8" s="43"/>
      <c r="E8" s="43"/>
      <c r="F8" s="43"/>
      <c r="G8" s="43"/>
      <c r="H8" s="43"/>
      <c r="I8" s="43">
        <v>1</v>
      </c>
      <c r="J8" s="43">
        <v>2</v>
      </c>
      <c r="K8" s="43">
        <v>3</v>
      </c>
      <c r="L8" s="43">
        <v>4</v>
      </c>
      <c r="M8" s="43">
        <v>5</v>
      </c>
      <c r="N8" s="43">
        <v>6</v>
      </c>
      <c r="O8" s="43">
        <v>7</v>
      </c>
      <c r="P8" s="43">
        <v>8</v>
      </c>
      <c r="Q8" s="43">
        <v>9</v>
      </c>
      <c r="R8" s="43">
        <v>10</v>
      </c>
      <c r="S8" s="43">
        <v>11</v>
      </c>
      <c r="T8" s="43">
        <v>12</v>
      </c>
      <c r="U8" s="43">
        <v>13</v>
      </c>
      <c r="V8" s="43">
        <v>14</v>
      </c>
      <c r="W8" s="43">
        <v>15</v>
      </c>
      <c r="X8" s="43">
        <v>16</v>
      </c>
      <c r="Y8" s="43">
        <v>17</v>
      </c>
      <c r="Z8" s="43">
        <v>18</v>
      </c>
      <c r="AA8" s="43">
        <v>19</v>
      </c>
      <c r="AB8" s="43">
        <v>20</v>
      </c>
      <c r="AC8" s="43">
        <v>21</v>
      </c>
      <c r="AD8" s="43">
        <v>22</v>
      </c>
      <c r="AE8" s="43">
        <v>23</v>
      </c>
      <c r="AF8" s="43">
        <v>24</v>
      </c>
      <c r="AG8" s="43">
        <v>25</v>
      </c>
      <c r="AH8" s="43">
        <v>26</v>
      </c>
      <c r="AI8" s="43">
        <v>27</v>
      </c>
      <c r="AJ8" s="43">
        <v>28</v>
      </c>
      <c r="AK8" s="43">
        <v>29</v>
      </c>
      <c r="AL8" s="43">
        <v>30</v>
      </c>
      <c r="AM8" s="43">
        <v>31</v>
      </c>
      <c r="AN8" s="43">
        <v>32</v>
      </c>
      <c r="AO8" s="43">
        <v>33</v>
      </c>
      <c r="AP8" s="43">
        <v>34</v>
      </c>
      <c r="AQ8" s="43">
        <v>35</v>
      </c>
      <c r="AR8" s="43">
        <v>36</v>
      </c>
      <c r="AS8" s="43">
        <v>37</v>
      </c>
      <c r="AT8" s="43">
        <v>38</v>
      </c>
      <c r="AU8" s="43">
        <v>39</v>
      </c>
      <c r="AV8" s="43">
        <v>40</v>
      </c>
      <c r="AW8" s="43">
        <v>41</v>
      </c>
      <c r="AX8" s="43">
        <v>42</v>
      </c>
      <c r="AY8" s="43">
        <v>43</v>
      </c>
      <c r="AZ8" s="43">
        <v>44</v>
      </c>
      <c r="BA8" s="43">
        <v>45</v>
      </c>
      <c r="BB8" s="43">
        <v>46</v>
      </c>
      <c r="BC8" s="43">
        <v>47</v>
      </c>
      <c r="BD8" s="43">
        <v>48</v>
      </c>
      <c r="BE8" s="43">
        <v>49</v>
      </c>
      <c r="BF8" s="43">
        <v>50</v>
      </c>
      <c r="BG8" s="43">
        <v>51</v>
      </c>
      <c r="BH8" s="43">
        <v>52</v>
      </c>
      <c r="BI8" s="43">
        <v>53</v>
      </c>
      <c r="BJ8" s="43">
        <v>54</v>
      </c>
      <c r="BK8" s="43">
        <v>55</v>
      </c>
      <c r="BL8" s="43">
        <v>56</v>
      </c>
      <c r="BM8" s="43">
        <v>57</v>
      </c>
      <c r="BN8" s="43">
        <v>58</v>
      </c>
      <c r="BO8" s="43">
        <v>59</v>
      </c>
      <c r="BP8" s="43">
        <v>60</v>
      </c>
      <c r="BQ8" s="38"/>
    </row>
    <row r="9" spans="2:69" ht="18.95" customHeight="1" x14ac:dyDescent="0.4">
      <c r="B9" s="40" t="s">
        <v>61</v>
      </c>
      <c r="C9" s="41">
        <v>9</v>
      </c>
      <c r="D9" s="41">
        <v>5</v>
      </c>
      <c r="E9" s="41">
        <v>10</v>
      </c>
      <c r="F9" s="41">
        <v>9</v>
      </c>
      <c r="G9" s="39">
        <v>0.25</v>
      </c>
    </row>
    <row r="10" spans="2:69" ht="18.75" customHeight="1" x14ac:dyDescent="0.4">
      <c r="B10" s="40" t="s">
        <v>60</v>
      </c>
      <c r="C10" s="41">
        <v>1</v>
      </c>
      <c r="D10" s="41">
        <v>6</v>
      </c>
      <c r="E10" s="41">
        <v>1</v>
      </c>
      <c r="F10" s="41">
        <v>6</v>
      </c>
      <c r="G10" s="39">
        <v>1</v>
      </c>
    </row>
    <row r="11" spans="2:69" ht="18.95" customHeight="1" x14ac:dyDescent="0.4">
      <c r="B11" s="40" t="s">
        <v>59</v>
      </c>
      <c r="C11" s="41">
        <v>2</v>
      </c>
      <c r="D11" s="41">
        <v>4</v>
      </c>
      <c r="E11" s="41">
        <v>2</v>
      </c>
      <c r="F11" s="41">
        <v>5</v>
      </c>
      <c r="G11" s="39">
        <v>0.35</v>
      </c>
    </row>
    <row r="12" spans="2:69" ht="18.95" customHeight="1" x14ac:dyDescent="0.4">
      <c r="B12" s="40" t="s">
        <v>58</v>
      </c>
      <c r="C12" s="41">
        <v>4</v>
      </c>
      <c r="D12" s="41">
        <v>8</v>
      </c>
      <c r="E12" s="41">
        <v>4</v>
      </c>
      <c r="F12" s="41">
        <v>6</v>
      </c>
      <c r="G12" s="39">
        <v>0.1</v>
      </c>
    </row>
    <row r="13" spans="2:69" ht="18.95" customHeight="1" x14ac:dyDescent="0.4">
      <c r="B13" s="40" t="s">
        <v>57</v>
      </c>
      <c r="C13" s="41">
        <v>4</v>
      </c>
      <c r="D13" s="41">
        <v>2</v>
      </c>
      <c r="E13" s="41">
        <v>4</v>
      </c>
      <c r="F13" s="41">
        <v>8</v>
      </c>
      <c r="G13" s="39">
        <v>0.85</v>
      </c>
    </row>
    <row r="14" spans="2:69" ht="18.95" customHeight="1" x14ac:dyDescent="0.4">
      <c r="B14" s="40" t="s">
        <v>56</v>
      </c>
      <c r="C14" s="41">
        <v>4</v>
      </c>
      <c r="D14" s="41">
        <v>3</v>
      </c>
      <c r="E14" s="41">
        <v>4</v>
      </c>
      <c r="F14" s="41">
        <v>6</v>
      </c>
      <c r="G14" s="39">
        <v>0.85</v>
      </c>
    </row>
    <row r="15" spans="2:69" ht="18.95" customHeight="1" x14ac:dyDescent="0.4">
      <c r="B15" s="40" t="s">
        <v>55</v>
      </c>
      <c r="C15" s="41">
        <v>5</v>
      </c>
      <c r="D15" s="41">
        <v>4</v>
      </c>
      <c r="E15" s="41">
        <v>5</v>
      </c>
      <c r="F15" s="41">
        <v>3</v>
      </c>
      <c r="G15" s="39">
        <v>0.5</v>
      </c>
    </row>
    <row r="16" spans="2:69" ht="18.95" customHeight="1" x14ac:dyDescent="0.4">
      <c r="B16" s="40" t="s">
        <v>54</v>
      </c>
      <c r="C16" s="41">
        <v>5</v>
      </c>
      <c r="D16" s="41">
        <v>2</v>
      </c>
      <c r="E16" s="41">
        <v>5</v>
      </c>
      <c r="F16" s="41">
        <v>5</v>
      </c>
      <c r="G16" s="39">
        <v>0.6</v>
      </c>
    </row>
    <row r="17" spans="2:7" ht="18.95" customHeight="1" x14ac:dyDescent="0.4">
      <c r="B17" s="40" t="s">
        <v>53</v>
      </c>
      <c r="C17" s="41">
        <v>5</v>
      </c>
      <c r="D17" s="41">
        <v>2</v>
      </c>
      <c r="E17" s="41">
        <v>5</v>
      </c>
      <c r="F17" s="41">
        <v>6</v>
      </c>
      <c r="G17" s="39">
        <v>0.75</v>
      </c>
    </row>
    <row r="18" spans="2:7" ht="18.95" customHeight="1" x14ac:dyDescent="0.4">
      <c r="B18" s="40" t="s">
        <v>52</v>
      </c>
      <c r="C18" s="41">
        <v>6</v>
      </c>
      <c r="D18" s="41">
        <v>5</v>
      </c>
      <c r="E18" s="41">
        <v>6</v>
      </c>
      <c r="F18" s="41">
        <v>7</v>
      </c>
      <c r="G18" s="39">
        <v>1</v>
      </c>
    </row>
    <row r="19" spans="2:7" ht="18.95" customHeight="1" x14ac:dyDescent="0.4">
      <c r="B19" s="40" t="s">
        <v>51</v>
      </c>
      <c r="C19" s="42">
        <v>6</v>
      </c>
      <c r="D19" s="41">
        <v>1</v>
      </c>
      <c r="E19" s="41">
        <v>5</v>
      </c>
      <c r="F19" s="41">
        <v>8</v>
      </c>
      <c r="G19" s="39">
        <v>0.6</v>
      </c>
    </row>
    <row r="20" spans="2:7" ht="18.95" customHeight="1" x14ac:dyDescent="0.4">
      <c r="B20" s="40" t="s">
        <v>50</v>
      </c>
      <c r="C20" s="41">
        <v>9</v>
      </c>
      <c r="D20" s="41">
        <v>3</v>
      </c>
      <c r="E20" s="41">
        <v>9</v>
      </c>
      <c r="F20" s="41">
        <v>3</v>
      </c>
      <c r="G20" s="39">
        <v>0</v>
      </c>
    </row>
    <row r="21" spans="2:7" ht="18.95" customHeight="1" x14ac:dyDescent="0.4">
      <c r="B21" s="40" t="s">
        <v>49</v>
      </c>
      <c r="C21" s="41">
        <v>9</v>
      </c>
      <c r="D21" s="41">
        <v>6</v>
      </c>
      <c r="E21" s="41">
        <v>9</v>
      </c>
      <c r="F21" s="41">
        <v>7</v>
      </c>
      <c r="G21" s="39">
        <v>0.5</v>
      </c>
    </row>
    <row r="22" spans="2:7" ht="18.95" customHeight="1" x14ac:dyDescent="0.4">
      <c r="B22" s="40" t="s">
        <v>48</v>
      </c>
      <c r="C22" s="41">
        <v>9</v>
      </c>
      <c r="D22" s="41">
        <v>3</v>
      </c>
      <c r="E22" s="41">
        <v>9</v>
      </c>
      <c r="F22" s="41">
        <v>1</v>
      </c>
      <c r="G22" s="39">
        <v>0</v>
      </c>
    </row>
    <row r="23" spans="2:7" ht="18.95" customHeight="1" x14ac:dyDescent="0.4">
      <c r="B23" s="40" t="s">
        <v>47</v>
      </c>
      <c r="C23" s="41">
        <v>9</v>
      </c>
      <c r="D23" s="41">
        <v>4</v>
      </c>
      <c r="E23" s="41">
        <v>8</v>
      </c>
      <c r="F23" s="41">
        <v>5</v>
      </c>
      <c r="G23" s="39">
        <v>0.01</v>
      </c>
    </row>
    <row r="24" spans="2:7" ht="18.95" customHeight="1" x14ac:dyDescent="0.4">
      <c r="B24" s="40" t="s">
        <v>46</v>
      </c>
      <c r="C24" s="41">
        <v>10</v>
      </c>
      <c r="D24" s="41">
        <v>5</v>
      </c>
      <c r="E24" s="41">
        <v>10</v>
      </c>
      <c r="F24" s="41">
        <v>3</v>
      </c>
      <c r="G24" s="39">
        <v>0.8</v>
      </c>
    </row>
    <row r="25" spans="2:7" ht="18.95" customHeight="1" x14ac:dyDescent="0.4">
      <c r="B25" s="40" t="s">
        <v>45</v>
      </c>
      <c r="C25" s="41">
        <v>11</v>
      </c>
      <c r="D25" s="41">
        <v>2</v>
      </c>
      <c r="E25" s="41">
        <v>11</v>
      </c>
      <c r="F25" s="41">
        <v>5</v>
      </c>
      <c r="G25" s="39">
        <v>0</v>
      </c>
    </row>
    <row r="26" spans="2:7" ht="18.95" customHeight="1" x14ac:dyDescent="0.4">
      <c r="B26" s="40" t="s">
        <v>44</v>
      </c>
      <c r="C26" s="41">
        <v>12</v>
      </c>
      <c r="D26" s="41">
        <v>6</v>
      </c>
      <c r="E26" s="41">
        <v>12</v>
      </c>
      <c r="F26" s="41">
        <v>7</v>
      </c>
      <c r="G26" s="39">
        <v>0</v>
      </c>
    </row>
    <row r="27" spans="2:7" ht="18.95" customHeight="1" x14ac:dyDescent="0.4">
      <c r="B27" s="40" t="s">
        <v>43</v>
      </c>
      <c r="C27" s="41">
        <v>12</v>
      </c>
      <c r="D27" s="41">
        <v>1</v>
      </c>
      <c r="E27" s="41">
        <v>12</v>
      </c>
      <c r="F27" s="41">
        <v>5</v>
      </c>
      <c r="G27" s="39">
        <v>0</v>
      </c>
    </row>
    <row r="28" spans="2:7" ht="18.95" customHeight="1" x14ac:dyDescent="0.4">
      <c r="B28" s="40" t="s">
        <v>42</v>
      </c>
      <c r="C28" s="41">
        <v>14</v>
      </c>
      <c r="D28" s="41">
        <v>5</v>
      </c>
      <c r="E28" s="41">
        <v>14</v>
      </c>
      <c r="F28" s="41">
        <v>6</v>
      </c>
      <c r="G28" s="39">
        <v>0</v>
      </c>
    </row>
    <row r="29" spans="2:7" ht="18.95" customHeight="1" x14ac:dyDescent="0.4">
      <c r="B29" s="40" t="s">
        <v>41</v>
      </c>
      <c r="C29" s="41">
        <v>14</v>
      </c>
      <c r="D29" s="41">
        <v>8</v>
      </c>
      <c r="E29" s="41">
        <v>14</v>
      </c>
      <c r="F29" s="41">
        <v>2</v>
      </c>
      <c r="G29" s="39">
        <v>0.44</v>
      </c>
    </row>
    <row r="30" spans="2:7" ht="18.95" customHeight="1" x14ac:dyDescent="0.4">
      <c r="B30" s="40" t="s">
        <v>40</v>
      </c>
      <c r="C30" s="41">
        <v>14</v>
      </c>
      <c r="D30" s="41">
        <v>7</v>
      </c>
      <c r="E30" s="41">
        <v>14</v>
      </c>
      <c r="F30" s="41">
        <v>3</v>
      </c>
      <c r="G30" s="39">
        <v>0</v>
      </c>
    </row>
    <row r="31" spans="2:7" ht="18.95" customHeight="1" x14ac:dyDescent="0.4">
      <c r="B31" s="40" t="s">
        <v>39</v>
      </c>
      <c r="C31" s="41">
        <v>15</v>
      </c>
      <c r="D31" s="41">
        <v>4</v>
      </c>
      <c r="E31" s="41">
        <v>15</v>
      </c>
      <c r="F31" s="41">
        <v>8</v>
      </c>
      <c r="G31" s="39">
        <v>0.12</v>
      </c>
    </row>
    <row r="32" spans="2:7" ht="18.95" customHeight="1" x14ac:dyDescent="0.4">
      <c r="B32" s="40" t="s">
        <v>38</v>
      </c>
      <c r="C32" s="41">
        <v>15</v>
      </c>
      <c r="D32" s="41">
        <v>5</v>
      </c>
      <c r="E32" s="41">
        <v>15</v>
      </c>
      <c r="F32" s="41">
        <v>3</v>
      </c>
      <c r="G32" s="39">
        <v>0.05</v>
      </c>
    </row>
    <row r="33" spans="2:7" ht="18.95" customHeight="1" x14ac:dyDescent="0.4">
      <c r="B33" s="40" t="s">
        <v>37</v>
      </c>
      <c r="C33" s="41">
        <v>15</v>
      </c>
      <c r="D33" s="41">
        <v>8</v>
      </c>
      <c r="E33" s="41">
        <v>15</v>
      </c>
      <c r="F33" s="41">
        <v>5</v>
      </c>
      <c r="G33" s="39">
        <v>0</v>
      </c>
    </row>
    <row r="34" spans="2:7" ht="18.95" customHeight="1" x14ac:dyDescent="0.4">
      <c r="B34" s="40" t="s">
        <v>36</v>
      </c>
      <c r="C34" s="41">
        <v>16</v>
      </c>
      <c r="D34" s="41">
        <v>28</v>
      </c>
      <c r="E34" s="41">
        <v>16</v>
      </c>
      <c r="F34" s="41">
        <v>30</v>
      </c>
      <c r="G34" s="39">
        <v>0.5</v>
      </c>
    </row>
  </sheetData>
  <mergeCells count="1">
    <mergeCell ref="B2:G4"/>
  </mergeCells>
  <phoneticPr fontId="7" type="noConversion"/>
  <conditionalFormatting sqref="I9:BP34">
    <cfRule type="expression" dxfId="9" priority="1">
      <formula>PercentComplete</formula>
    </cfRule>
    <cfRule type="expression" dxfId="8" priority="3">
      <formula>PercentCompleteBeyond</formula>
    </cfRule>
    <cfRule type="expression" dxfId="7" priority="4">
      <formula>Actual</formula>
    </cfRule>
    <cfRule type="expression" dxfId="6" priority="5">
      <formula>ActualBeyond</formula>
    </cfRule>
    <cfRule type="expression" dxfId="5" priority="6">
      <formula>Plan</formula>
    </cfRule>
    <cfRule type="expression" dxfId="4" priority="7">
      <formula>I$8=period_selected</formula>
    </cfRule>
    <cfRule type="expression" dxfId="3" priority="9">
      <formula>MOD(COLUMN(),2)</formula>
    </cfRule>
    <cfRule type="expression" dxfId="2" priority="10">
      <formula>MOD(COLUMN(),2)=0</formula>
    </cfRule>
  </conditionalFormatting>
  <conditionalFormatting sqref="B35:BP35">
    <cfRule type="expression" dxfId="1" priority="2">
      <formula>TRUE</formula>
    </cfRule>
  </conditionalFormatting>
  <conditionalFormatting sqref="I8:BP8">
    <cfRule type="expression" dxfId="0" priority="8">
      <formula>I$8=period_selected</formula>
    </cfRule>
  </conditionalFormatting>
  <pageMargins left="0.45" right="0.45" top="0.5" bottom="0.5" header="0.3" footer="0.3"/>
  <pageSetup scale="58" fitToHeight="0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4" name="微调控制箭头 5">
              <controlPr defaultSize="0" print="0" autoPict="0" altText="期间突出显示微调控件">
                <anchor moveWithCells="1">
                  <from>
                    <xdr:col>14</xdr:col>
                    <xdr:colOff>66675</xdr:colOff>
                    <xdr:row>2</xdr:row>
                    <xdr:rowOff>28575</xdr:rowOff>
                  </from>
                  <to>
                    <xdr:col>14</xdr:col>
                    <xdr:colOff>200025</xdr:colOff>
                    <xdr:row>2</xdr:row>
                    <xdr:rowOff>257175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2"/>
  <dimension ref="A1:AI72"/>
  <sheetViews>
    <sheetView workbookViewId="0"/>
  </sheetViews>
  <sheetFormatPr defaultRowHeight="16.5" x14ac:dyDescent="0.2"/>
  <cols>
    <col min="1" max="2" width="9.140625" style="17"/>
    <col min="3" max="3" width="17.42578125" style="17" customWidth="1"/>
    <col min="4" max="4" width="23.85546875" style="17" customWidth="1"/>
    <col min="5" max="34" width="10.85546875" style="17" customWidth="1"/>
    <col min="35" max="35" width="17.5703125" style="17" customWidth="1"/>
    <col min="36" max="16384" width="9.140625" style="17"/>
  </cols>
  <sheetData>
    <row r="1" spans="1:6" x14ac:dyDescent="0.2">
      <c r="A1" s="17" t="s">
        <v>2</v>
      </c>
    </row>
    <row r="3" spans="1:6" x14ac:dyDescent="0.2">
      <c r="C3" s="17" t="s">
        <v>3</v>
      </c>
      <c r="D3" s="18">
        <f ca="1">TODAY()</f>
        <v>43904</v>
      </c>
      <c r="E3" s="18"/>
    </row>
    <row r="4" spans="1:6" x14ac:dyDescent="0.2">
      <c r="D4" s="17">
        <v>5</v>
      </c>
    </row>
    <row r="6" spans="1:6" x14ac:dyDescent="0.2">
      <c r="E6" s="17" t="e">
        <f>NA()</f>
        <v>#N/A</v>
      </c>
    </row>
    <row r="7" spans="1:6" x14ac:dyDescent="0.2">
      <c r="E7" s="17" t="e">
        <f>NA()</f>
        <v>#N/A</v>
      </c>
    </row>
    <row r="8" spans="1:6" x14ac:dyDescent="0.2">
      <c r="E8" s="17" t="e">
        <f>NA()</f>
        <v>#N/A</v>
      </c>
    </row>
    <row r="9" spans="1:6" x14ac:dyDescent="0.2">
      <c r="C9" s="19" t="s">
        <v>4</v>
      </c>
      <c r="D9" s="17">
        <f ca="1">SUMPRODUCT( ((Activities[开始]&gt;=StartDateWindow)+(Activities[结束]&gt;=StartDateWindow)&gt;0)*(Activities[开始]&lt;=(StartDateWindow+WindowDays-1)) )</f>
        <v>5</v>
      </c>
      <c r="E9" s="17" t="e">
        <f>NA()</f>
        <v>#N/A</v>
      </c>
    </row>
    <row r="10" spans="1:6" x14ac:dyDescent="0.2">
      <c r="D10" s="17">
        <v>9</v>
      </c>
      <c r="E10" s="17" t="e">
        <f>NA()</f>
        <v>#N/A</v>
      </c>
    </row>
    <row r="11" spans="1:6" x14ac:dyDescent="0.2">
      <c r="D11" s="17">
        <f ca="1">D10-MIN(D10,D9)</f>
        <v>4</v>
      </c>
      <c r="E11" s="17" t="e">
        <f>NA()</f>
        <v>#N/A</v>
      </c>
    </row>
    <row r="12" spans="1:6" x14ac:dyDescent="0.2">
      <c r="E12" s="17" t="e">
        <f>NA()</f>
        <v>#N/A</v>
      </c>
    </row>
    <row r="13" spans="1:6" x14ac:dyDescent="0.2">
      <c r="C13" s="19"/>
      <c r="E13" s="17" t="e">
        <f>NA()</f>
        <v>#N/A</v>
      </c>
    </row>
    <row r="14" spans="1:6" x14ac:dyDescent="0.2">
      <c r="C14" s="19"/>
      <c r="E14" s="17" t="e">
        <f>NA()</f>
        <v>#N/A</v>
      </c>
    </row>
    <row r="15" spans="1:6" x14ac:dyDescent="0.2">
      <c r="C15" s="19"/>
      <c r="E15" s="17">
        <f t="array" aca="1" ref="E15" ca="1">INDEX(Activities[Id],MATCH(1, ((Activities[开始]&gt;=StartDateWindow)+(Activities[结束]&gt;=StartDateWindow)&gt;0)*(Activities[开始]&lt;=(StartDateWindow+WindowDays-1)), 0))</f>
        <v>1</v>
      </c>
      <c r="F15" s="17" t="e">
        <f t="shared" ref="F15:F23" ca="1" si="0">OFFSET(E15,-$D$11,)</f>
        <v>#N/A</v>
      </c>
    </row>
    <row r="16" spans="1:6" x14ac:dyDescent="0.2">
      <c r="C16" s="19"/>
      <c r="E16" s="17">
        <f t="array" aca="1" ref="E16" ca="1">INDEX(Activities[Id],MATCH(1, (Activities[Id]&gt;E15)*((Activities[开始]&gt;=StartDateWindow)+(Activities[结束]&gt;=StartDateWindow)&gt;0)*(Activities[开始]&lt;=(StartDateWindow+WindowDays-1)), 0))</f>
        <v>2</v>
      </c>
      <c r="F16" s="17" t="e">
        <f t="shared" ca="1" si="0"/>
        <v>#N/A</v>
      </c>
    </row>
    <row r="17" spans="1:35" x14ac:dyDescent="0.2">
      <c r="C17" s="19"/>
      <c r="E17" s="17">
        <f t="array" aca="1" ref="E17" ca="1">INDEX(Activities[Id],MATCH(1, (Activities[Id]&gt;E16)*((Activities[开始]&gt;=StartDateWindow)+(Activities[结束]&gt;=StartDateWindow)&gt;0)*(Activities[开始]&lt;=(StartDateWindow+WindowDays-1)), 0))</f>
        <v>3</v>
      </c>
      <c r="F17" s="17" t="e">
        <f t="shared" ca="1" si="0"/>
        <v>#N/A</v>
      </c>
    </row>
    <row r="18" spans="1:35" x14ac:dyDescent="0.2">
      <c r="E18" s="17">
        <f t="array" aca="1" ref="E18" ca="1">INDEX(Activities[Id],MATCH(1, (Activities[Id]&gt;E17)*((Activities[开始]&gt;=StartDateWindow)+(Activities[结束]&gt;=StartDateWindow)&gt;0)*(Activities[开始]&lt;=(StartDateWindow+WindowDays-1)), 0))</f>
        <v>4</v>
      </c>
      <c r="F18" s="17" t="e">
        <f t="shared" ca="1" si="0"/>
        <v>#N/A</v>
      </c>
    </row>
    <row r="19" spans="1:35" x14ac:dyDescent="0.2">
      <c r="E19" s="17">
        <f t="array" aca="1" ref="E19" ca="1">INDEX(Activities[Id],MATCH(1, (Activities[Id]&gt;E18)*((Activities[开始]&gt;=StartDateWindow)+(Activities[结束]&gt;=StartDateWindow)&gt;0)*(Activities[开始]&lt;=(StartDateWindow+WindowDays-1)), 0))</f>
        <v>5</v>
      </c>
      <c r="F19" s="17">
        <f t="shared" ca="1" si="0"/>
        <v>1</v>
      </c>
    </row>
    <row r="20" spans="1:35" x14ac:dyDescent="0.2">
      <c r="E20" s="17" t="e">
        <f t="array" aca="1" ref="E20" ca="1">INDEX(Activities[Id],MATCH(1, (Activities[Id]&gt;E19)*((Activities[开始]&gt;=StartDateWindow)+(Activities[结束]&gt;=StartDateWindow)&gt;0)*(Activities[开始]&lt;=(StartDateWindow+WindowDays-1)), 0))</f>
        <v>#N/A</v>
      </c>
      <c r="F20" s="17">
        <f t="shared" ca="1" si="0"/>
        <v>2</v>
      </c>
    </row>
    <row r="21" spans="1:35" x14ac:dyDescent="0.2">
      <c r="E21" s="17" t="e">
        <f t="array" aca="1" ref="E21" ca="1">INDEX(Activities[Id],MATCH(1, (Activities[Id]&gt;E20)*((Activities[开始]&gt;=StartDateWindow)+(Activities[结束]&gt;=StartDateWindow)&gt;0)*(Activities[开始]&lt;=(StartDateWindow+WindowDays-1)), 0))</f>
        <v>#N/A</v>
      </c>
      <c r="F21" s="17">
        <f t="shared" ca="1" si="0"/>
        <v>3</v>
      </c>
    </row>
    <row r="22" spans="1:35" x14ac:dyDescent="0.2">
      <c r="E22" s="17" t="e">
        <f t="array" aca="1" ref="E22" ca="1">INDEX(Activities[Id],MATCH(1, (Activities[Id]&gt;E21)*((Activities[开始]&gt;=StartDateWindow)+(Activities[结束]&gt;=StartDateWindow)&gt;0)*(Activities[开始]&lt;=(StartDateWindow+WindowDays-1)), 0))</f>
        <v>#N/A</v>
      </c>
      <c r="F22" s="17">
        <f t="shared" ca="1" si="0"/>
        <v>4</v>
      </c>
    </row>
    <row r="23" spans="1:35" x14ac:dyDescent="0.2">
      <c r="E23" s="17" t="e">
        <f t="array" aca="1" ref="E23" ca="1">INDEX(Activities[Id],MATCH(1, (Activities[Id]&gt;E22)*((Activities[开始]&gt;=StartDateWindow)+(Activities[结束]&gt;=StartDateWindow)&gt;0)*(Activities[开始]&lt;=(StartDateWindow+WindowDays-1)), 0))</f>
        <v>#N/A</v>
      </c>
      <c r="F23" s="17">
        <f t="shared" ca="1" si="0"/>
        <v>5</v>
      </c>
    </row>
    <row r="25" spans="1:35" x14ac:dyDescent="0.2">
      <c r="C25" s="17" t="s">
        <v>5</v>
      </c>
      <c r="D25" s="18">
        <f ca="1">StartDate+WindowOffset</f>
        <v>43874</v>
      </c>
    </row>
    <row r="26" spans="1:35" x14ac:dyDescent="0.2">
      <c r="C26" s="17" t="s">
        <v>6</v>
      </c>
      <c r="D26" s="17">
        <v>0</v>
      </c>
    </row>
    <row r="28" spans="1:35" x14ac:dyDescent="0.2">
      <c r="C28" s="17" t="s">
        <v>7</v>
      </c>
      <c r="D28" s="19">
        <f ca="1">Project日程表2!D20</f>
        <v>43874</v>
      </c>
    </row>
    <row r="29" spans="1:35" x14ac:dyDescent="0.2">
      <c r="C29" s="17" t="s">
        <v>8</v>
      </c>
      <c r="D29" s="17">
        <v>30</v>
      </c>
    </row>
    <row r="31" spans="1:35" x14ac:dyDescent="0.2">
      <c r="A31" s="17" t="s">
        <v>9</v>
      </c>
      <c r="B31" s="17" t="s">
        <v>10</v>
      </c>
      <c r="C31" s="17" t="s">
        <v>11</v>
      </c>
      <c r="D31" s="17" t="s">
        <v>12</v>
      </c>
      <c r="E31" s="18">
        <f ca="1">StartDateWindow</f>
        <v>43874</v>
      </c>
      <c r="F31" s="18">
        <f t="shared" ref="F31:AI31" ca="1" si="1">E31+1</f>
        <v>43875</v>
      </c>
      <c r="G31" s="18">
        <f t="shared" ca="1" si="1"/>
        <v>43876</v>
      </c>
      <c r="H31" s="18">
        <f t="shared" ca="1" si="1"/>
        <v>43877</v>
      </c>
      <c r="I31" s="18">
        <f t="shared" ca="1" si="1"/>
        <v>43878</v>
      </c>
      <c r="J31" s="18">
        <f t="shared" ca="1" si="1"/>
        <v>43879</v>
      </c>
      <c r="K31" s="18">
        <f t="shared" ca="1" si="1"/>
        <v>43880</v>
      </c>
      <c r="L31" s="18">
        <f t="shared" ca="1" si="1"/>
        <v>43881</v>
      </c>
      <c r="M31" s="18">
        <f t="shared" ca="1" si="1"/>
        <v>43882</v>
      </c>
      <c r="N31" s="18">
        <f t="shared" ca="1" si="1"/>
        <v>43883</v>
      </c>
      <c r="O31" s="18">
        <f t="shared" ca="1" si="1"/>
        <v>43884</v>
      </c>
      <c r="P31" s="18">
        <f t="shared" ca="1" si="1"/>
        <v>43885</v>
      </c>
      <c r="Q31" s="18">
        <f t="shared" ca="1" si="1"/>
        <v>43886</v>
      </c>
      <c r="R31" s="18">
        <f t="shared" ca="1" si="1"/>
        <v>43887</v>
      </c>
      <c r="S31" s="18">
        <f t="shared" ca="1" si="1"/>
        <v>43888</v>
      </c>
      <c r="T31" s="18">
        <f t="shared" ca="1" si="1"/>
        <v>43889</v>
      </c>
      <c r="U31" s="18">
        <f t="shared" ca="1" si="1"/>
        <v>43890</v>
      </c>
      <c r="V31" s="18">
        <f t="shared" ca="1" si="1"/>
        <v>43891</v>
      </c>
      <c r="W31" s="18">
        <f t="shared" ca="1" si="1"/>
        <v>43892</v>
      </c>
      <c r="X31" s="18">
        <f t="shared" ca="1" si="1"/>
        <v>43893</v>
      </c>
      <c r="Y31" s="18">
        <f t="shared" ca="1" si="1"/>
        <v>43894</v>
      </c>
      <c r="Z31" s="18">
        <f t="shared" ca="1" si="1"/>
        <v>43895</v>
      </c>
      <c r="AA31" s="18">
        <f t="shared" ca="1" si="1"/>
        <v>43896</v>
      </c>
      <c r="AB31" s="18">
        <f t="shared" ca="1" si="1"/>
        <v>43897</v>
      </c>
      <c r="AC31" s="18">
        <f t="shared" ca="1" si="1"/>
        <v>43898</v>
      </c>
      <c r="AD31" s="18">
        <f t="shared" ca="1" si="1"/>
        <v>43899</v>
      </c>
      <c r="AE31" s="18">
        <f t="shared" ca="1" si="1"/>
        <v>43900</v>
      </c>
      <c r="AF31" s="18">
        <f t="shared" ca="1" si="1"/>
        <v>43901</v>
      </c>
      <c r="AG31" s="18">
        <f t="shared" ca="1" si="1"/>
        <v>43902</v>
      </c>
      <c r="AH31" s="18">
        <f t="shared" ca="1" si="1"/>
        <v>43903</v>
      </c>
      <c r="AI31" s="18">
        <f t="shared" ca="1" si="1"/>
        <v>43904</v>
      </c>
    </row>
    <row r="32" spans="1:35" x14ac:dyDescent="0.2">
      <c r="A32" s="17">
        <v>11.3</v>
      </c>
      <c r="B32" s="17">
        <v>1</v>
      </c>
      <c r="C32" s="17" t="e">
        <f t="shared" ref="C32:C40" ca="1" si="2">F15</f>
        <v>#N/A</v>
      </c>
      <c r="D32" s="17" t="e">
        <f ca="1">INDEX(Activities[活动],MATCH($C32,Activities[Id],0))</f>
        <v>#N/A</v>
      </c>
      <c r="E32" s="17" t="e">
        <f ca="1">GridCalc</f>
        <v>#N/A</v>
      </c>
      <c r="F32" s="17" t="e">
        <f ca="1">GridCalc</f>
        <v>#N/A</v>
      </c>
      <c r="G32" s="17" t="e">
        <f ca="1">GridCalc</f>
        <v>#N/A</v>
      </c>
      <c r="H32" s="17" t="e">
        <f ca="1">GridCalc</f>
        <v>#N/A</v>
      </c>
      <c r="I32" s="17" t="e">
        <f ca="1">GridCalc</f>
        <v>#N/A</v>
      </c>
      <c r="J32" s="17" t="e">
        <f ca="1">GridCalc</f>
        <v>#N/A</v>
      </c>
      <c r="K32" s="17" t="e">
        <f ca="1">GridCalc</f>
        <v>#N/A</v>
      </c>
      <c r="L32" s="17" t="e">
        <f ca="1">GridCalc</f>
        <v>#N/A</v>
      </c>
      <c r="M32" s="17" t="e">
        <f ca="1">GridCalc</f>
        <v>#N/A</v>
      </c>
      <c r="N32" s="17" t="e">
        <f ca="1">GridCalc</f>
        <v>#N/A</v>
      </c>
      <c r="O32" s="17" t="e">
        <f ca="1">GridCalc</f>
        <v>#N/A</v>
      </c>
      <c r="P32" s="17" t="e">
        <f ca="1">GridCalc</f>
        <v>#N/A</v>
      </c>
      <c r="Q32" s="17" t="e">
        <f ca="1">GridCalc</f>
        <v>#N/A</v>
      </c>
      <c r="R32" s="17" t="e">
        <f ca="1">GridCalc</f>
        <v>#N/A</v>
      </c>
      <c r="S32" s="17" t="e">
        <f ca="1">GridCalc</f>
        <v>#N/A</v>
      </c>
      <c r="T32" s="17" t="e">
        <f ca="1">GridCalc</f>
        <v>#N/A</v>
      </c>
      <c r="U32" s="17" t="e">
        <f ca="1">GridCalc</f>
        <v>#N/A</v>
      </c>
      <c r="V32" s="17" t="e">
        <f ca="1">GridCalc</f>
        <v>#N/A</v>
      </c>
      <c r="W32" s="17" t="e">
        <f ca="1">GridCalc</f>
        <v>#N/A</v>
      </c>
      <c r="X32" s="17" t="e">
        <f ca="1">GridCalc</f>
        <v>#N/A</v>
      </c>
      <c r="Y32" s="17" t="e">
        <f ca="1">GridCalc</f>
        <v>#N/A</v>
      </c>
      <c r="Z32" s="17" t="e">
        <f ca="1">GridCalc</f>
        <v>#N/A</v>
      </c>
      <c r="AA32" s="17" t="e">
        <f ca="1">GridCalc</f>
        <v>#N/A</v>
      </c>
      <c r="AB32" s="17" t="e">
        <f ca="1">GridCalc</f>
        <v>#N/A</v>
      </c>
      <c r="AC32" s="17" t="e">
        <f ca="1">GridCalc</f>
        <v>#N/A</v>
      </c>
      <c r="AD32" s="17" t="e">
        <f ca="1">GridCalc</f>
        <v>#N/A</v>
      </c>
      <c r="AE32" s="17" t="e">
        <f ca="1">GridCalc</f>
        <v>#N/A</v>
      </c>
      <c r="AF32" s="17" t="e">
        <f ca="1">GridCalc</f>
        <v>#N/A</v>
      </c>
      <c r="AG32" s="17" t="e">
        <f ca="1">GridCalc</f>
        <v>#N/A</v>
      </c>
      <c r="AH32" s="17" t="e">
        <f ca="1">GridCalc</f>
        <v>#N/A</v>
      </c>
      <c r="AI32" s="17" t="e">
        <f ca="1">GridCalc</f>
        <v>#N/A</v>
      </c>
    </row>
    <row r="33" spans="1:35" x14ac:dyDescent="0.2">
      <c r="A33" s="17">
        <f>A32-1</f>
        <v>10.3</v>
      </c>
      <c r="B33" s="17">
        <v>2</v>
      </c>
      <c r="C33" s="17" t="e">
        <f t="shared" ca="1" si="2"/>
        <v>#N/A</v>
      </c>
      <c r="D33" s="17" t="e">
        <f ca="1">INDEX(Activities[活动],MATCH($C33,Activities[Id],0))</f>
        <v>#N/A</v>
      </c>
      <c r="E33" s="17" t="e">
        <f ca="1">GridCalc</f>
        <v>#N/A</v>
      </c>
      <c r="F33" s="17" t="e">
        <f ca="1">GridCalc</f>
        <v>#N/A</v>
      </c>
      <c r="G33" s="17" t="e">
        <f ca="1">GridCalc</f>
        <v>#N/A</v>
      </c>
      <c r="H33" s="17" t="e">
        <f ca="1">GridCalc</f>
        <v>#N/A</v>
      </c>
      <c r="I33" s="17" t="e">
        <f ca="1">GridCalc</f>
        <v>#N/A</v>
      </c>
      <c r="J33" s="17" t="e">
        <f ca="1">GridCalc</f>
        <v>#N/A</v>
      </c>
      <c r="K33" s="17" t="e">
        <f ca="1">GridCalc</f>
        <v>#N/A</v>
      </c>
      <c r="L33" s="17" t="e">
        <f ca="1">GridCalc</f>
        <v>#N/A</v>
      </c>
      <c r="M33" s="17" t="e">
        <f ca="1">GridCalc</f>
        <v>#N/A</v>
      </c>
      <c r="N33" s="17" t="e">
        <f ca="1">GridCalc</f>
        <v>#N/A</v>
      </c>
      <c r="O33" s="17" t="e">
        <f ca="1">GridCalc</f>
        <v>#N/A</v>
      </c>
      <c r="P33" s="17" t="e">
        <f ca="1">GridCalc</f>
        <v>#N/A</v>
      </c>
      <c r="Q33" s="17" t="e">
        <f ca="1">GridCalc</f>
        <v>#N/A</v>
      </c>
      <c r="R33" s="17" t="e">
        <f ca="1">GridCalc</f>
        <v>#N/A</v>
      </c>
      <c r="S33" s="17" t="e">
        <f ca="1">GridCalc</f>
        <v>#N/A</v>
      </c>
      <c r="T33" s="17" t="e">
        <f ca="1">GridCalc</f>
        <v>#N/A</v>
      </c>
      <c r="U33" s="17" t="e">
        <f ca="1">GridCalc</f>
        <v>#N/A</v>
      </c>
      <c r="V33" s="17" t="e">
        <f ca="1">GridCalc</f>
        <v>#N/A</v>
      </c>
      <c r="W33" s="17" t="e">
        <f ca="1">GridCalc</f>
        <v>#N/A</v>
      </c>
      <c r="X33" s="17" t="e">
        <f ca="1">GridCalc</f>
        <v>#N/A</v>
      </c>
      <c r="Y33" s="17" t="e">
        <f ca="1">GridCalc</f>
        <v>#N/A</v>
      </c>
      <c r="Z33" s="17" t="e">
        <f ca="1">GridCalc</f>
        <v>#N/A</v>
      </c>
      <c r="AA33" s="17" t="e">
        <f ca="1">GridCalc</f>
        <v>#N/A</v>
      </c>
      <c r="AB33" s="17" t="e">
        <f ca="1">GridCalc</f>
        <v>#N/A</v>
      </c>
      <c r="AC33" s="17" t="e">
        <f ca="1">GridCalc</f>
        <v>#N/A</v>
      </c>
      <c r="AD33" s="17" t="e">
        <f ca="1">GridCalc</f>
        <v>#N/A</v>
      </c>
      <c r="AE33" s="17" t="e">
        <f ca="1">GridCalc</f>
        <v>#N/A</v>
      </c>
      <c r="AF33" s="17" t="e">
        <f ca="1">GridCalc</f>
        <v>#N/A</v>
      </c>
      <c r="AG33" s="17" t="e">
        <f ca="1">GridCalc</f>
        <v>#N/A</v>
      </c>
      <c r="AH33" s="17" t="e">
        <f ca="1">GridCalc</f>
        <v>#N/A</v>
      </c>
      <c r="AI33" s="17" t="e">
        <f ca="1">GridCalc</f>
        <v>#N/A</v>
      </c>
    </row>
    <row r="34" spans="1:35" x14ac:dyDescent="0.2">
      <c r="A34" s="17">
        <f t="shared" ref="A34:A40" si="3">A33-1</f>
        <v>9.3000000000000007</v>
      </c>
      <c r="B34" s="17">
        <v>3</v>
      </c>
      <c r="C34" s="17" t="e">
        <f t="shared" ca="1" si="2"/>
        <v>#N/A</v>
      </c>
      <c r="D34" s="17" t="e">
        <f ca="1">INDEX(Activities[活动],MATCH($C34,Activities[Id],0))</f>
        <v>#N/A</v>
      </c>
      <c r="E34" s="17" t="e">
        <f ca="1">GridCalc</f>
        <v>#N/A</v>
      </c>
      <c r="F34" s="17" t="e">
        <f ca="1">GridCalc</f>
        <v>#N/A</v>
      </c>
      <c r="G34" s="17" t="e">
        <f ca="1">GridCalc</f>
        <v>#N/A</v>
      </c>
      <c r="H34" s="17" t="e">
        <f ca="1">GridCalc</f>
        <v>#N/A</v>
      </c>
      <c r="I34" s="17" t="e">
        <f ca="1">GridCalc</f>
        <v>#N/A</v>
      </c>
      <c r="J34" s="17" t="e">
        <f ca="1">GridCalc</f>
        <v>#N/A</v>
      </c>
      <c r="K34" s="17" t="e">
        <f ca="1">GridCalc</f>
        <v>#N/A</v>
      </c>
      <c r="L34" s="17" t="e">
        <f ca="1">GridCalc</f>
        <v>#N/A</v>
      </c>
      <c r="M34" s="17" t="e">
        <f ca="1">GridCalc</f>
        <v>#N/A</v>
      </c>
      <c r="N34" s="17" t="e">
        <f ca="1">GridCalc</f>
        <v>#N/A</v>
      </c>
      <c r="O34" s="17" t="e">
        <f ca="1">GridCalc</f>
        <v>#N/A</v>
      </c>
      <c r="P34" s="17" t="e">
        <f ca="1">GridCalc</f>
        <v>#N/A</v>
      </c>
      <c r="Q34" s="17" t="e">
        <f ca="1">GridCalc</f>
        <v>#N/A</v>
      </c>
      <c r="R34" s="17" t="e">
        <f ca="1">GridCalc</f>
        <v>#N/A</v>
      </c>
      <c r="S34" s="17" t="e">
        <f ca="1">GridCalc</f>
        <v>#N/A</v>
      </c>
      <c r="T34" s="17" t="e">
        <f ca="1">GridCalc</f>
        <v>#N/A</v>
      </c>
      <c r="U34" s="17" t="e">
        <f ca="1">GridCalc</f>
        <v>#N/A</v>
      </c>
      <c r="V34" s="17" t="e">
        <f ca="1">GridCalc</f>
        <v>#N/A</v>
      </c>
      <c r="W34" s="17" t="e">
        <f ca="1">GridCalc</f>
        <v>#N/A</v>
      </c>
      <c r="X34" s="17" t="e">
        <f ca="1">GridCalc</f>
        <v>#N/A</v>
      </c>
      <c r="Y34" s="17" t="e">
        <f ca="1">GridCalc</f>
        <v>#N/A</v>
      </c>
      <c r="Z34" s="17" t="e">
        <f ca="1">GridCalc</f>
        <v>#N/A</v>
      </c>
      <c r="AA34" s="17" t="e">
        <f ca="1">GridCalc</f>
        <v>#N/A</v>
      </c>
      <c r="AB34" s="17" t="e">
        <f ca="1">GridCalc</f>
        <v>#N/A</v>
      </c>
      <c r="AC34" s="17" t="e">
        <f ca="1">GridCalc</f>
        <v>#N/A</v>
      </c>
      <c r="AD34" s="17" t="e">
        <f ca="1">GridCalc</f>
        <v>#N/A</v>
      </c>
      <c r="AE34" s="17" t="e">
        <f ca="1">GridCalc</f>
        <v>#N/A</v>
      </c>
      <c r="AF34" s="17" t="e">
        <f ca="1">GridCalc</f>
        <v>#N/A</v>
      </c>
      <c r="AG34" s="17" t="e">
        <f ca="1">GridCalc</f>
        <v>#N/A</v>
      </c>
      <c r="AH34" s="17" t="e">
        <f ca="1">GridCalc</f>
        <v>#N/A</v>
      </c>
      <c r="AI34" s="17" t="e">
        <f ca="1">GridCalc</f>
        <v>#N/A</v>
      </c>
    </row>
    <row r="35" spans="1:35" x14ac:dyDescent="0.2">
      <c r="A35" s="17">
        <f t="shared" si="3"/>
        <v>8.3000000000000007</v>
      </c>
      <c r="B35" s="17">
        <v>4</v>
      </c>
      <c r="C35" s="17" t="e">
        <f t="shared" ca="1" si="2"/>
        <v>#N/A</v>
      </c>
      <c r="D35" s="17" t="e">
        <f ca="1">INDEX(Activities[活动],MATCH($C35,Activities[Id],0))</f>
        <v>#N/A</v>
      </c>
      <c r="E35" s="17" t="e">
        <f ca="1">GridCalc</f>
        <v>#N/A</v>
      </c>
      <c r="F35" s="17" t="e">
        <f ca="1">GridCalc</f>
        <v>#N/A</v>
      </c>
      <c r="G35" s="17" t="e">
        <f ca="1">GridCalc</f>
        <v>#N/A</v>
      </c>
      <c r="H35" s="17" t="e">
        <f ca="1">GridCalc</f>
        <v>#N/A</v>
      </c>
      <c r="I35" s="17" t="e">
        <f ca="1">GridCalc</f>
        <v>#N/A</v>
      </c>
      <c r="J35" s="17" t="e">
        <f ca="1">GridCalc</f>
        <v>#N/A</v>
      </c>
      <c r="K35" s="17" t="e">
        <f ca="1">GridCalc</f>
        <v>#N/A</v>
      </c>
      <c r="L35" s="17" t="e">
        <f ca="1">GridCalc</f>
        <v>#N/A</v>
      </c>
      <c r="M35" s="17" t="e">
        <f ca="1">GridCalc</f>
        <v>#N/A</v>
      </c>
      <c r="N35" s="17" t="e">
        <f ca="1">GridCalc</f>
        <v>#N/A</v>
      </c>
      <c r="O35" s="17" t="e">
        <f ca="1">GridCalc</f>
        <v>#N/A</v>
      </c>
      <c r="P35" s="17" t="e">
        <f ca="1">GridCalc</f>
        <v>#N/A</v>
      </c>
      <c r="Q35" s="17" t="e">
        <f ca="1">GridCalc</f>
        <v>#N/A</v>
      </c>
      <c r="R35" s="17" t="e">
        <f ca="1">GridCalc</f>
        <v>#N/A</v>
      </c>
      <c r="S35" s="17" t="e">
        <f ca="1">GridCalc</f>
        <v>#N/A</v>
      </c>
      <c r="T35" s="17" t="e">
        <f ca="1">GridCalc</f>
        <v>#N/A</v>
      </c>
      <c r="U35" s="17" t="e">
        <f ca="1">GridCalc</f>
        <v>#N/A</v>
      </c>
      <c r="V35" s="17" t="e">
        <f ca="1">GridCalc</f>
        <v>#N/A</v>
      </c>
      <c r="W35" s="17" t="e">
        <f ca="1">GridCalc</f>
        <v>#N/A</v>
      </c>
      <c r="X35" s="17" t="e">
        <f ca="1">GridCalc</f>
        <v>#N/A</v>
      </c>
      <c r="Y35" s="17" t="e">
        <f ca="1">GridCalc</f>
        <v>#N/A</v>
      </c>
      <c r="Z35" s="17" t="e">
        <f ca="1">GridCalc</f>
        <v>#N/A</v>
      </c>
      <c r="AA35" s="17" t="e">
        <f ca="1">GridCalc</f>
        <v>#N/A</v>
      </c>
      <c r="AB35" s="17" t="e">
        <f ca="1">GridCalc</f>
        <v>#N/A</v>
      </c>
      <c r="AC35" s="17" t="e">
        <f ca="1">GridCalc</f>
        <v>#N/A</v>
      </c>
      <c r="AD35" s="17" t="e">
        <f ca="1">GridCalc</f>
        <v>#N/A</v>
      </c>
      <c r="AE35" s="17" t="e">
        <f ca="1">GridCalc</f>
        <v>#N/A</v>
      </c>
      <c r="AF35" s="17" t="e">
        <f ca="1">GridCalc</f>
        <v>#N/A</v>
      </c>
      <c r="AG35" s="17" t="e">
        <f ca="1">GridCalc</f>
        <v>#N/A</v>
      </c>
      <c r="AH35" s="17" t="e">
        <f ca="1">GridCalc</f>
        <v>#N/A</v>
      </c>
      <c r="AI35" s="17" t="e">
        <f ca="1">GridCalc</f>
        <v>#N/A</v>
      </c>
    </row>
    <row r="36" spans="1:35" x14ac:dyDescent="0.2">
      <c r="A36" s="17">
        <f t="shared" si="3"/>
        <v>7.3000000000000007</v>
      </c>
      <c r="B36" s="17">
        <v>5</v>
      </c>
      <c r="C36" s="17">
        <f t="shared" ca="1" si="2"/>
        <v>1</v>
      </c>
      <c r="D36" s="17" t="str">
        <f ca="1">INDEX(Activities[活动],MATCH($C36,Activities[Id],0))</f>
        <v>Project Start</v>
      </c>
      <c r="E36" s="17" t="e">
        <f ca="1">GridCalc</f>
        <v>#N/A</v>
      </c>
      <c r="F36" s="17" t="e">
        <f ca="1">GridCalc</f>
        <v>#N/A</v>
      </c>
      <c r="G36" s="17" t="e">
        <f ca="1">GridCalc</f>
        <v>#N/A</v>
      </c>
      <c r="H36" s="17">
        <f ca="1">GridCalc</f>
        <v>7.3000000000000007</v>
      </c>
      <c r="I36" s="17" t="e">
        <f ca="1">GridCalc</f>
        <v>#N/A</v>
      </c>
      <c r="J36" s="17" t="e">
        <f ca="1">GridCalc</f>
        <v>#N/A</v>
      </c>
      <c r="K36" s="17" t="e">
        <f ca="1">GridCalc</f>
        <v>#N/A</v>
      </c>
      <c r="L36" s="17" t="e">
        <f ca="1">GridCalc</f>
        <v>#N/A</v>
      </c>
      <c r="M36" s="17" t="e">
        <f ca="1">GridCalc</f>
        <v>#N/A</v>
      </c>
      <c r="N36" s="17" t="e">
        <f ca="1">GridCalc</f>
        <v>#N/A</v>
      </c>
      <c r="O36" s="17" t="e">
        <f ca="1">GridCalc</f>
        <v>#N/A</v>
      </c>
      <c r="P36" s="17" t="e">
        <f ca="1">GridCalc</f>
        <v>#N/A</v>
      </c>
      <c r="Q36" s="17" t="e">
        <f ca="1">GridCalc</f>
        <v>#N/A</v>
      </c>
      <c r="R36" s="17" t="e">
        <f ca="1">GridCalc</f>
        <v>#N/A</v>
      </c>
      <c r="S36" s="17" t="e">
        <f ca="1">GridCalc</f>
        <v>#N/A</v>
      </c>
      <c r="T36" s="17" t="e">
        <f ca="1">GridCalc</f>
        <v>#N/A</v>
      </c>
      <c r="U36" s="17" t="e">
        <f ca="1">GridCalc</f>
        <v>#N/A</v>
      </c>
      <c r="V36" s="17" t="e">
        <f ca="1">GridCalc</f>
        <v>#N/A</v>
      </c>
      <c r="W36" s="17" t="e">
        <f ca="1">GridCalc</f>
        <v>#N/A</v>
      </c>
      <c r="X36" s="17" t="e">
        <f ca="1">GridCalc</f>
        <v>#N/A</v>
      </c>
      <c r="Y36" s="17" t="e">
        <f ca="1">GridCalc</f>
        <v>#N/A</v>
      </c>
      <c r="Z36" s="17" t="e">
        <f ca="1">GridCalc</f>
        <v>#N/A</v>
      </c>
      <c r="AA36" s="17" t="e">
        <f ca="1">GridCalc</f>
        <v>#N/A</v>
      </c>
      <c r="AB36" s="17" t="e">
        <f ca="1">GridCalc</f>
        <v>#N/A</v>
      </c>
      <c r="AC36" s="17" t="e">
        <f ca="1">GridCalc</f>
        <v>#N/A</v>
      </c>
      <c r="AD36" s="17" t="e">
        <f ca="1">GridCalc</f>
        <v>#N/A</v>
      </c>
      <c r="AE36" s="17" t="e">
        <f ca="1">GridCalc</f>
        <v>#N/A</v>
      </c>
      <c r="AF36" s="17" t="e">
        <f ca="1">GridCalc</f>
        <v>#N/A</v>
      </c>
      <c r="AG36" s="17" t="e">
        <f ca="1">GridCalc</f>
        <v>#N/A</v>
      </c>
      <c r="AH36" s="17" t="e">
        <f ca="1">GridCalc</f>
        <v>#N/A</v>
      </c>
      <c r="AI36" s="17" t="e">
        <f ca="1">GridCalc</f>
        <v>#N/A</v>
      </c>
    </row>
    <row r="37" spans="1:35" x14ac:dyDescent="0.2">
      <c r="A37" s="17">
        <f t="shared" si="3"/>
        <v>6.3000000000000007</v>
      </c>
      <c r="B37" s="17">
        <v>6</v>
      </c>
      <c r="C37" s="17">
        <f t="shared" ca="1" si="2"/>
        <v>2</v>
      </c>
      <c r="D37" s="17" t="str">
        <f ca="1">INDEX(Activities[活动],MATCH($C37,Activities[Id],0))</f>
        <v>里程碑 1</v>
      </c>
      <c r="E37" s="17" t="e">
        <f ca="1">GridCalc</f>
        <v>#N/A</v>
      </c>
      <c r="F37" s="17" t="e">
        <f ca="1">GridCalc</f>
        <v>#N/A</v>
      </c>
      <c r="G37" s="17" t="e">
        <f ca="1">GridCalc</f>
        <v>#N/A</v>
      </c>
      <c r="H37" s="17" t="e">
        <f ca="1">GridCalc</f>
        <v>#N/A</v>
      </c>
      <c r="I37" s="17" t="e">
        <f ca="1">GridCalc</f>
        <v>#N/A</v>
      </c>
      <c r="J37" s="17" t="e">
        <f ca="1">GridCalc</f>
        <v>#N/A</v>
      </c>
      <c r="K37" s="17" t="e">
        <f ca="1">GridCalc</f>
        <v>#N/A</v>
      </c>
      <c r="L37" s="17" t="e">
        <f ca="1">GridCalc</f>
        <v>#N/A</v>
      </c>
      <c r="M37" s="17" t="e">
        <f ca="1">GridCalc</f>
        <v>#N/A</v>
      </c>
      <c r="N37" s="17" t="e">
        <f ca="1">GridCalc</f>
        <v>#N/A</v>
      </c>
      <c r="O37" s="17" t="e">
        <f ca="1">GridCalc</f>
        <v>#N/A</v>
      </c>
      <c r="P37" s="17" t="e">
        <f ca="1">GridCalc</f>
        <v>#N/A</v>
      </c>
      <c r="Q37" s="17" t="e">
        <f ca="1">GridCalc</f>
        <v>#N/A</v>
      </c>
      <c r="R37" s="17">
        <f ca="1">GridCalc</f>
        <v>6.3000000000000007</v>
      </c>
      <c r="S37" s="17">
        <f ca="1">GridCalc</f>
        <v>6.3000000000000007</v>
      </c>
      <c r="T37" s="17">
        <f ca="1">GridCalc</f>
        <v>6.3000000000000007</v>
      </c>
      <c r="U37" s="17">
        <f ca="1">GridCalc</f>
        <v>6.3000000000000007</v>
      </c>
      <c r="V37" s="17" t="e">
        <f ca="1">GridCalc</f>
        <v>#N/A</v>
      </c>
      <c r="W37" s="17" t="e">
        <f ca="1">GridCalc</f>
        <v>#N/A</v>
      </c>
      <c r="X37" s="17" t="e">
        <f ca="1">GridCalc</f>
        <v>#N/A</v>
      </c>
      <c r="Y37" s="17" t="e">
        <f ca="1">GridCalc</f>
        <v>#N/A</v>
      </c>
      <c r="Z37" s="17" t="e">
        <f ca="1">GridCalc</f>
        <v>#N/A</v>
      </c>
      <c r="AA37" s="17" t="e">
        <f ca="1">GridCalc</f>
        <v>#N/A</v>
      </c>
      <c r="AB37" s="17" t="e">
        <f ca="1">GridCalc</f>
        <v>#N/A</v>
      </c>
      <c r="AC37" s="17" t="e">
        <f ca="1">GridCalc</f>
        <v>#N/A</v>
      </c>
      <c r="AD37" s="17" t="e">
        <f ca="1">GridCalc</f>
        <v>#N/A</v>
      </c>
      <c r="AE37" s="17" t="e">
        <f ca="1">GridCalc</f>
        <v>#N/A</v>
      </c>
      <c r="AF37" s="17" t="e">
        <f ca="1">GridCalc</f>
        <v>#N/A</v>
      </c>
      <c r="AG37" s="17" t="e">
        <f ca="1">GridCalc</f>
        <v>#N/A</v>
      </c>
      <c r="AH37" s="17" t="e">
        <f ca="1">GridCalc</f>
        <v>#N/A</v>
      </c>
      <c r="AI37" s="17" t="e">
        <f ca="1">GridCalc</f>
        <v>#N/A</v>
      </c>
    </row>
    <row r="38" spans="1:35" x14ac:dyDescent="0.2">
      <c r="A38" s="17">
        <f t="shared" si="3"/>
        <v>5.3000000000000007</v>
      </c>
      <c r="B38" s="17">
        <v>7</v>
      </c>
      <c r="C38" s="17">
        <f t="shared" ca="1" si="2"/>
        <v>3</v>
      </c>
      <c r="D38" s="17" t="str">
        <f ca="1">INDEX(Activities[活动],MATCH($C38,Activities[Id],0))</f>
        <v>Milestone 2</v>
      </c>
      <c r="E38" s="17" t="e">
        <f ca="1">GridCalc</f>
        <v>#N/A</v>
      </c>
      <c r="F38" s="17" t="e">
        <f ca="1">GridCalc</f>
        <v>#N/A</v>
      </c>
      <c r="G38" s="17" t="e">
        <f ca="1">GridCalc</f>
        <v>#N/A</v>
      </c>
      <c r="H38" s="17" t="e">
        <f ca="1">GridCalc</f>
        <v>#N/A</v>
      </c>
      <c r="I38" s="17" t="e">
        <f ca="1">GridCalc</f>
        <v>#N/A</v>
      </c>
      <c r="J38" s="17" t="e">
        <f ca="1">GridCalc</f>
        <v>#N/A</v>
      </c>
      <c r="K38" s="17" t="e">
        <f ca="1">GridCalc</f>
        <v>#N/A</v>
      </c>
      <c r="L38" s="17" t="e">
        <f ca="1">GridCalc</f>
        <v>#N/A</v>
      </c>
      <c r="M38" s="17" t="e">
        <f ca="1">GridCalc</f>
        <v>#N/A</v>
      </c>
      <c r="N38" s="17" t="e">
        <f ca="1">GridCalc</f>
        <v>#N/A</v>
      </c>
      <c r="O38" s="17" t="e">
        <f ca="1">GridCalc</f>
        <v>#N/A</v>
      </c>
      <c r="P38" s="17" t="e">
        <f ca="1">GridCalc</f>
        <v>#N/A</v>
      </c>
      <c r="Q38" s="17" t="e">
        <f ca="1">GridCalc</f>
        <v>#N/A</v>
      </c>
      <c r="R38" s="17" t="e">
        <f ca="1">GridCalc</f>
        <v>#N/A</v>
      </c>
      <c r="S38" s="17">
        <f ca="1">GridCalc</f>
        <v>5.3000000000000007</v>
      </c>
      <c r="T38" s="17">
        <f ca="1">GridCalc</f>
        <v>5.3000000000000007</v>
      </c>
      <c r="U38" s="17">
        <f ca="1">GridCalc</f>
        <v>5.3000000000000007</v>
      </c>
      <c r="V38" s="17">
        <f ca="1">GridCalc</f>
        <v>5.3000000000000007</v>
      </c>
      <c r="W38" s="17" t="e">
        <f ca="1">GridCalc</f>
        <v>#N/A</v>
      </c>
      <c r="X38" s="17" t="e">
        <f ca="1">GridCalc</f>
        <v>#N/A</v>
      </c>
      <c r="Y38" s="17" t="e">
        <f ca="1">GridCalc</f>
        <v>#N/A</v>
      </c>
      <c r="Z38" s="17" t="e">
        <f ca="1">GridCalc</f>
        <v>#N/A</v>
      </c>
      <c r="AA38" s="17" t="e">
        <f ca="1">GridCalc</f>
        <v>#N/A</v>
      </c>
      <c r="AB38" s="17" t="e">
        <f ca="1">GridCalc</f>
        <v>#N/A</v>
      </c>
      <c r="AC38" s="17" t="e">
        <f ca="1">GridCalc</f>
        <v>#N/A</v>
      </c>
      <c r="AD38" s="17" t="e">
        <f ca="1">GridCalc</f>
        <v>#N/A</v>
      </c>
      <c r="AE38" s="17" t="e">
        <f ca="1">GridCalc</f>
        <v>#N/A</v>
      </c>
      <c r="AF38" s="17" t="e">
        <f ca="1">GridCalc</f>
        <v>#N/A</v>
      </c>
      <c r="AG38" s="17" t="e">
        <f ca="1">GridCalc</f>
        <v>#N/A</v>
      </c>
      <c r="AH38" s="17" t="e">
        <f ca="1">GridCalc</f>
        <v>#N/A</v>
      </c>
      <c r="AI38" s="17" t="e">
        <f ca="1">GridCalc</f>
        <v>#N/A</v>
      </c>
    </row>
    <row r="39" spans="1:35" x14ac:dyDescent="0.2">
      <c r="A39" s="17">
        <f t="shared" si="3"/>
        <v>4.3000000000000007</v>
      </c>
      <c r="B39" s="17">
        <v>8</v>
      </c>
      <c r="C39" s="17">
        <f t="shared" ca="1" si="2"/>
        <v>4</v>
      </c>
      <c r="D39" s="17" t="str">
        <f ca="1">INDEX(Activities[活动],MATCH($C39,Activities[Id],0))</f>
        <v>Milestone 3</v>
      </c>
      <c r="E39" s="17" t="e">
        <f ca="1">GridCalc</f>
        <v>#N/A</v>
      </c>
      <c r="F39" s="17" t="e">
        <f ca="1">GridCalc</f>
        <v>#N/A</v>
      </c>
      <c r="G39" s="17" t="e">
        <f ca="1">GridCalc</f>
        <v>#N/A</v>
      </c>
      <c r="H39" s="17" t="e">
        <f ca="1">GridCalc</f>
        <v>#N/A</v>
      </c>
      <c r="I39" s="17" t="e">
        <f ca="1">GridCalc</f>
        <v>#N/A</v>
      </c>
      <c r="J39" s="17" t="e">
        <f ca="1">GridCalc</f>
        <v>#N/A</v>
      </c>
      <c r="K39" s="17" t="e">
        <f ca="1">GridCalc</f>
        <v>#N/A</v>
      </c>
      <c r="L39" s="17" t="e">
        <f ca="1">GridCalc</f>
        <v>#N/A</v>
      </c>
      <c r="M39" s="17" t="e">
        <f ca="1">GridCalc</f>
        <v>#N/A</v>
      </c>
      <c r="N39" s="17" t="e">
        <f ca="1">GridCalc</f>
        <v>#N/A</v>
      </c>
      <c r="O39" s="17" t="e">
        <f ca="1">GridCalc</f>
        <v>#N/A</v>
      </c>
      <c r="P39" s="17" t="e">
        <f ca="1">GridCalc</f>
        <v>#N/A</v>
      </c>
      <c r="Q39" s="17" t="e">
        <f ca="1">GridCalc</f>
        <v>#N/A</v>
      </c>
      <c r="R39" s="17" t="e">
        <f ca="1">GridCalc</f>
        <v>#N/A</v>
      </c>
      <c r="S39" s="17" t="e">
        <f ca="1">GridCalc</f>
        <v>#N/A</v>
      </c>
      <c r="T39" s="17" t="e">
        <f ca="1">GridCalc</f>
        <v>#N/A</v>
      </c>
      <c r="U39" s="17" t="e">
        <f ca="1">GridCalc</f>
        <v>#N/A</v>
      </c>
      <c r="V39" s="17" t="e">
        <f ca="1">GridCalc</f>
        <v>#N/A</v>
      </c>
      <c r="W39" s="17" t="e">
        <f ca="1">GridCalc</f>
        <v>#N/A</v>
      </c>
      <c r="X39" s="17">
        <f ca="1">GridCalc</f>
        <v>4.3000000000000007</v>
      </c>
      <c r="Y39" s="17" t="e">
        <f ca="1">GridCalc</f>
        <v>#N/A</v>
      </c>
      <c r="Z39" s="17" t="e">
        <f ca="1">GridCalc</f>
        <v>#N/A</v>
      </c>
      <c r="AA39" s="17" t="e">
        <f ca="1">GridCalc</f>
        <v>#N/A</v>
      </c>
      <c r="AB39" s="17" t="e">
        <f ca="1">GridCalc</f>
        <v>#N/A</v>
      </c>
      <c r="AC39" s="17" t="e">
        <f ca="1">GridCalc</f>
        <v>#N/A</v>
      </c>
      <c r="AD39" s="17" t="e">
        <f ca="1">GridCalc</f>
        <v>#N/A</v>
      </c>
      <c r="AE39" s="17" t="e">
        <f ca="1">GridCalc</f>
        <v>#N/A</v>
      </c>
      <c r="AF39" s="17" t="e">
        <f ca="1">GridCalc</f>
        <v>#N/A</v>
      </c>
      <c r="AG39" s="17" t="e">
        <f ca="1">GridCalc</f>
        <v>#N/A</v>
      </c>
      <c r="AH39" s="17" t="e">
        <f ca="1">GridCalc</f>
        <v>#N/A</v>
      </c>
      <c r="AI39" s="17" t="e">
        <f ca="1">GridCalc</f>
        <v>#N/A</v>
      </c>
    </row>
    <row r="40" spans="1:35" x14ac:dyDescent="0.2">
      <c r="A40" s="17">
        <f t="shared" si="3"/>
        <v>3.3000000000000007</v>
      </c>
      <c r="B40" s="17">
        <v>9</v>
      </c>
      <c r="C40" s="17">
        <f t="shared" ca="1" si="2"/>
        <v>5</v>
      </c>
      <c r="D40" s="17" t="str">
        <f ca="1">INDEX(Activities[活动],MATCH($C40,Activities[Id],0))</f>
        <v>Milestone 4</v>
      </c>
      <c r="E40" s="17" t="e">
        <f ca="1">GridCalc</f>
        <v>#N/A</v>
      </c>
      <c r="F40" s="17" t="e">
        <f ca="1">GridCalc</f>
        <v>#N/A</v>
      </c>
      <c r="G40" s="17" t="e">
        <f ca="1">GridCalc</f>
        <v>#N/A</v>
      </c>
      <c r="H40" s="17" t="e">
        <f ca="1">GridCalc</f>
        <v>#N/A</v>
      </c>
      <c r="I40" s="17" t="e">
        <f ca="1">GridCalc</f>
        <v>#N/A</v>
      </c>
      <c r="J40" s="17" t="e">
        <f ca="1">GridCalc</f>
        <v>#N/A</v>
      </c>
      <c r="K40" s="17" t="e">
        <f ca="1">GridCalc</f>
        <v>#N/A</v>
      </c>
      <c r="L40" s="17" t="e">
        <f ca="1">GridCalc</f>
        <v>#N/A</v>
      </c>
      <c r="M40" s="17" t="e">
        <f ca="1">GridCalc</f>
        <v>#N/A</v>
      </c>
      <c r="N40" s="17" t="e">
        <f ca="1">GridCalc</f>
        <v>#N/A</v>
      </c>
      <c r="O40" s="17" t="e">
        <f ca="1">GridCalc</f>
        <v>#N/A</v>
      </c>
      <c r="P40" s="17" t="e">
        <f ca="1">GridCalc</f>
        <v>#N/A</v>
      </c>
      <c r="Q40" s="17" t="e">
        <f ca="1">GridCalc</f>
        <v>#N/A</v>
      </c>
      <c r="R40" s="17" t="e">
        <f ca="1">GridCalc</f>
        <v>#N/A</v>
      </c>
      <c r="S40" s="17" t="e">
        <f ca="1">GridCalc</f>
        <v>#N/A</v>
      </c>
      <c r="T40" s="17" t="e">
        <f ca="1">GridCalc</f>
        <v>#N/A</v>
      </c>
      <c r="U40" s="17" t="e">
        <f ca="1">GridCalc</f>
        <v>#N/A</v>
      </c>
      <c r="V40" s="17" t="e">
        <f ca="1">GridCalc</f>
        <v>#N/A</v>
      </c>
      <c r="W40" s="17" t="e">
        <f ca="1">GridCalc</f>
        <v>#N/A</v>
      </c>
      <c r="X40" s="17" t="e">
        <f ca="1">GridCalc</f>
        <v>#N/A</v>
      </c>
      <c r="Y40" s="17" t="e">
        <f ca="1">GridCalc</f>
        <v>#N/A</v>
      </c>
      <c r="Z40" s="17" t="e">
        <f ca="1">GridCalc</f>
        <v>#N/A</v>
      </c>
      <c r="AA40" s="17" t="e">
        <f ca="1">GridCalc</f>
        <v>#N/A</v>
      </c>
      <c r="AB40" s="17" t="e">
        <f ca="1">GridCalc</f>
        <v>#N/A</v>
      </c>
      <c r="AC40" s="17" t="e">
        <f ca="1">GridCalc</f>
        <v>#N/A</v>
      </c>
      <c r="AD40" s="17" t="e">
        <f ca="1">GridCalc</f>
        <v>#N/A</v>
      </c>
      <c r="AE40" s="17" t="e">
        <f ca="1">GridCalc</f>
        <v>#N/A</v>
      </c>
      <c r="AF40" s="17" t="e">
        <f ca="1">GridCalc</f>
        <v>#N/A</v>
      </c>
      <c r="AG40" s="17" t="e">
        <f ca="1">GridCalc</f>
        <v>#N/A</v>
      </c>
      <c r="AH40" s="17">
        <f ca="1">GridCalc</f>
        <v>3.3000000000000007</v>
      </c>
      <c r="AI40" s="17">
        <f ca="1">GridCalc</f>
        <v>3.3000000000000007</v>
      </c>
    </row>
    <row r="43" spans="1:35" x14ac:dyDescent="0.2">
      <c r="E43" s="18">
        <f ca="1">E31</f>
        <v>43874</v>
      </c>
      <c r="F43" s="18">
        <f t="shared" ref="F43:AH43" ca="1" si="4">F31</f>
        <v>43875</v>
      </c>
      <c r="G43" s="18">
        <f t="shared" ca="1" si="4"/>
        <v>43876</v>
      </c>
      <c r="H43" s="18">
        <f t="shared" ca="1" si="4"/>
        <v>43877</v>
      </c>
      <c r="I43" s="18">
        <f t="shared" ca="1" si="4"/>
        <v>43878</v>
      </c>
      <c r="J43" s="18">
        <f t="shared" ca="1" si="4"/>
        <v>43879</v>
      </c>
      <c r="K43" s="18">
        <f t="shared" ca="1" si="4"/>
        <v>43880</v>
      </c>
      <c r="L43" s="18">
        <f t="shared" ca="1" si="4"/>
        <v>43881</v>
      </c>
      <c r="M43" s="18">
        <f t="shared" ca="1" si="4"/>
        <v>43882</v>
      </c>
      <c r="N43" s="18">
        <f t="shared" ca="1" si="4"/>
        <v>43883</v>
      </c>
      <c r="O43" s="18">
        <f t="shared" ca="1" si="4"/>
        <v>43884</v>
      </c>
      <c r="P43" s="18">
        <f t="shared" ca="1" si="4"/>
        <v>43885</v>
      </c>
      <c r="Q43" s="18">
        <f t="shared" ca="1" si="4"/>
        <v>43886</v>
      </c>
      <c r="R43" s="18">
        <f t="shared" ca="1" si="4"/>
        <v>43887</v>
      </c>
      <c r="S43" s="18">
        <f t="shared" ca="1" si="4"/>
        <v>43888</v>
      </c>
      <c r="T43" s="18">
        <f t="shared" ca="1" si="4"/>
        <v>43889</v>
      </c>
      <c r="U43" s="18">
        <f t="shared" ca="1" si="4"/>
        <v>43890</v>
      </c>
      <c r="V43" s="18">
        <f t="shared" ca="1" si="4"/>
        <v>43891</v>
      </c>
      <c r="W43" s="18">
        <f t="shared" ca="1" si="4"/>
        <v>43892</v>
      </c>
      <c r="X43" s="18">
        <f t="shared" ca="1" si="4"/>
        <v>43893</v>
      </c>
      <c r="Y43" s="18">
        <f t="shared" ca="1" si="4"/>
        <v>43894</v>
      </c>
      <c r="Z43" s="18">
        <f t="shared" ca="1" si="4"/>
        <v>43895</v>
      </c>
      <c r="AA43" s="18">
        <f t="shared" ca="1" si="4"/>
        <v>43896</v>
      </c>
      <c r="AB43" s="18">
        <f t="shared" ca="1" si="4"/>
        <v>43897</v>
      </c>
      <c r="AC43" s="18">
        <f t="shared" ca="1" si="4"/>
        <v>43898</v>
      </c>
      <c r="AD43" s="18">
        <f t="shared" ca="1" si="4"/>
        <v>43899</v>
      </c>
      <c r="AE43" s="18">
        <f t="shared" ca="1" si="4"/>
        <v>43900</v>
      </c>
      <c r="AF43" s="18">
        <f t="shared" ca="1" si="4"/>
        <v>43901</v>
      </c>
      <c r="AG43" s="18">
        <f t="shared" ca="1" si="4"/>
        <v>43902</v>
      </c>
      <c r="AH43" s="18">
        <f t="shared" ca="1" si="4"/>
        <v>43903</v>
      </c>
    </row>
    <row r="44" spans="1:35" x14ac:dyDescent="0.2">
      <c r="C44" s="17" t="e">
        <f ca="1">C32</f>
        <v>#N/A</v>
      </c>
      <c r="D44" s="17" t="e">
        <f ca="1">UPPER(INDEX(Activities[活动],MATCH($C44,Activities[Id],0)))</f>
        <v>#N/A</v>
      </c>
      <c r="E44" s="17" t="e">
        <f t="shared" ref="E44:AH44" ca="1" si="5">IF(ISERROR(F32),E32,NA())</f>
        <v>#N/A</v>
      </c>
      <c r="F44" s="17" t="e">
        <f t="shared" ca="1" si="5"/>
        <v>#N/A</v>
      </c>
      <c r="G44" s="17" t="e">
        <f t="shared" ca="1" si="5"/>
        <v>#N/A</v>
      </c>
      <c r="H44" s="17" t="e">
        <f t="shared" ca="1" si="5"/>
        <v>#N/A</v>
      </c>
      <c r="I44" s="17" t="e">
        <f t="shared" ca="1" si="5"/>
        <v>#N/A</v>
      </c>
      <c r="J44" s="17" t="e">
        <f t="shared" ca="1" si="5"/>
        <v>#N/A</v>
      </c>
      <c r="K44" s="17" t="e">
        <f t="shared" ca="1" si="5"/>
        <v>#N/A</v>
      </c>
      <c r="L44" s="17" t="e">
        <f t="shared" ca="1" si="5"/>
        <v>#N/A</v>
      </c>
      <c r="M44" s="17" t="e">
        <f t="shared" ca="1" si="5"/>
        <v>#N/A</v>
      </c>
      <c r="N44" s="17" t="e">
        <f t="shared" ca="1" si="5"/>
        <v>#N/A</v>
      </c>
      <c r="O44" s="17" t="e">
        <f t="shared" ca="1" si="5"/>
        <v>#N/A</v>
      </c>
      <c r="P44" s="17" t="e">
        <f t="shared" ca="1" si="5"/>
        <v>#N/A</v>
      </c>
      <c r="Q44" s="17" t="e">
        <f t="shared" ca="1" si="5"/>
        <v>#N/A</v>
      </c>
      <c r="R44" s="17" t="e">
        <f t="shared" ca="1" si="5"/>
        <v>#N/A</v>
      </c>
      <c r="S44" s="17" t="e">
        <f t="shared" ca="1" si="5"/>
        <v>#N/A</v>
      </c>
      <c r="T44" s="17" t="e">
        <f t="shared" ca="1" si="5"/>
        <v>#N/A</v>
      </c>
      <c r="U44" s="17" t="e">
        <f t="shared" ca="1" si="5"/>
        <v>#N/A</v>
      </c>
      <c r="V44" s="17" t="e">
        <f t="shared" ca="1" si="5"/>
        <v>#N/A</v>
      </c>
      <c r="W44" s="17" t="e">
        <f t="shared" ca="1" si="5"/>
        <v>#N/A</v>
      </c>
      <c r="X44" s="17" t="e">
        <f t="shared" ca="1" si="5"/>
        <v>#N/A</v>
      </c>
      <c r="Y44" s="17" t="e">
        <f t="shared" ca="1" si="5"/>
        <v>#N/A</v>
      </c>
      <c r="Z44" s="17" t="e">
        <f t="shared" ca="1" si="5"/>
        <v>#N/A</v>
      </c>
      <c r="AA44" s="17" t="e">
        <f t="shared" ca="1" si="5"/>
        <v>#N/A</v>
      </c>
      <c r="AB44" s="17" t="e">
        <f t="shared" ca="1" si="5"/>
        <v>#N/A</v>
      </c>
      <c r="AC44" s="17" t="e">
        <f t="shared" ca="1" si="5"/>
        <v>#N/A</v>
      </c>
      <c r="AD44" s="17" t="e">
        <f t="shared" ca="1" si="5"/>
        <v>#N/A</v>
      </c>
      <c r="AE44" s="17" t="e">
        <f t="shared" ca="1" si="5"/>
        <v>#N/A</v>
      </c>
      <c r="AF44" s="17" t="e">
        <f t="shared" ca="1" si="5"/>
        <v>#N/A</v>
      </c>
      <c r="AG44" s="17" t="e">
        <f t="shared" ca="1" si="5"/>
        <v>#N/A</v>
      </c>
      <c r="AH44" s="17" t="e">
        <f t="shared" ca="1" si="5"/>
        <v>#N/A</v>
      </c>
    </row>
    <row r="45" spans="1:35" x14ac:dyDescent="0.2">
      <c r="C45" s="17" t="e">
        <f t="shared" ref="C45:C52" ca="1" si="6">C33</f>
        <v>#N/A</v>
      </c>
      <c r="D45" s="17" t="e">
        <f ca="1">UPPER(INDEX(Activities[活动],MATCH($C45,Activities[Id],0)))</f>
        <v>#N/A</v>
      </c>
      <c r="E45" s="17" t="e">
        <f t="shared" ref="E45:AH45" ca="1" si="7">IF(ISERROR(F33),E33,NA())</f>
        <v>#N/A</v>
      </c>
      <c r="F45" s="17" t="e">
        <f t="shared" ca="1" si="7"/>
        <v>#N/A</v>
      </c>
      <c r="G45" s="17" t="e">
        <f t="shared" ca="1" si="7"/>
        <v>#N/A</v>
      </c>
      <c r="H45" s="17" t="e">
        <f t="shared" ca="1" si="7"/>
        <v>#N/A</v>
      </c>
      <c r="I45" s="17" t="e">
        <f t="shared" ca="1" si="7"/>
        <v>#N/A</v>
      </c>
      <c r="J45" s="17" t="e">
        <f t="shared" ca="1" si="7"/>
        <v>#N/A</v>
      </c>
      <c r="K45" s="17" t="e">
        <f t="shared" ca="1" si="7"/>
        <v>#N/A</v>
      </c>
      <c r="L45" s="17" t="e">
        <f t="shared" ca="1" si="7"/>
        <v>#N/A</v>
      </c>
      <c r="M45" s="17" t="e">
        <f t="shared" ca="1" si="7"/>
        <v>#N/A</v>
      </c>
      <c r="N45" s="17" t="e">
        <f t="shared" ca="1" si="7"/>
        <v>#N/A</v>
      </c>
      <c r="O45" s="17" t="e">
        <f t="shared" ca="1" si="7"/>
        <v>#N/A</v>
      </c>
      <c r="P45" s="17" t="e">
        <f t="shared" ca="1" si="7"/>
        <v>#N/A</v>
      </c>
      <c r="Q45" s="17" t="e">
        <f t="shared" ca="1" si="7"/>
        <v>#N/A</v>
      </c>
      <c r="R45" s="17" t="e">
        <f t="shared" ca="1" si="7"/>
        <v>#N/A</v>
      </c>
      <c r="S45" s="17" t="e">
        <f t="shared" ca="1" si="7"/>
        <v>#N/A</v>
      </c>
      <c r="T45" s="17" t="e">
        <f t="shared" ca="1" si="7"/>
        <v>#N/A</v>
      </c>
      <c r="U45" s="17" t="e">
        <f t="shared" ca="1" si="7"/>
        <v>#N/A</v>
      </c>
      <c r="V45" s="17" t="e">
        <f t="shared" ca="1" si="7"/>
        <v>#N/A</v>
      </c>
      <c r="W45" s="17" t="e">
        <f t="shared" ca="1" si="7"/>
        <v>#N/A</v>
      </c>
      <c r="X45" s="17" t="e">
        <f t="shared" ca="1" si="7"/>
        <v>#N/A</v>
      </c>
      <c r="Y45" s="17" t="e">
        <f t="shared" ca="1" si="7"/>
        <v>#N/A</v>
      </c>
      <c r="Z45" s="17" t="e">
        <f t="shared" ca="1" si="7"/>
        <v>#N/A</v>
      </c>
      <c r="AA45" s="17" t="e">
        <f t="shared" ca="1" si="7"/>
        <v>#N/A</v>
      </c>
      <c r="AB45" s="17" t="e">
        <f t="shared" ca="1" si="7"/>
        <v>#N/A</v>
      </c>
      <c r="AC45" s="17" t="e">
        <f t="shared" ca="1" si="7"/>
        <v>#N/A</v>
      </c>
      <c r="AD45" s="17" t="e">
        <f t="shared" ca="1" si="7"/>
        <v>#N/A</v>
      </c>
      <c r="AE45" s="17" t="e">
        <f t="shared" ca="1" si="7"/>
        <v>#N/A</v>
      </c>
      <c r="AF45" s="17" t="e">
        <f t="shared" ca="1" si="7"/>
        <v>#N/A</v>
      </c>
      <c r="AG45" s="17" t="e">
        <f t="shared" ca="1" si="7"/>
        <v>#N/A</v>
      </c>
      <c r="AH45" s="17" t="e">
        <f t="shared" ca="1" si="7"/>
        <v>#N/A</v>
      </c>
    </row>
    <row r="46" spans="1:35" x14ac:dyDescent="0.2">
      <c r="C46" s="17" t="e">
        <f t="shared" ca="1" si="6"/>
        <v>#N/A</v>
      </c>
      <c r="D46" s="17" t="e">
        <f ca="1">UPPER(INDEX(Activities[活动],MATCH($C46,Activities[Id],0)))</f>
        <v>#N/A</v>
      </c>
      <c r="E46" s="17" t="e">
        <f t="shared" ref="E46:AH46" ca="1" si="8">IF(ISERROR(F34),E34,NA())</f>
        <v>#N/A</v>
      </c>
      <c r="F46" s="17" t="e">
        <f t="shared" ca="1" si="8"/>
        <v>#N/A</v>
      </c>
      <c r="G46" s="17" t="e">
        <f t="shared" ca="1" si="8"/>
        <v>#N/A</v>
      </c>
      <c r="H46" s="17" t="e">
        <f t="shared" ca="1" si="8"/>
        <v>#N/A</v>
      </c>
      <c r="I46" s="17" t="e">
        <f t="shared" ca="1" si="8"/>
        <v>#N/A</v>
      </c>
      <c r="J46" s="17" t="e">
        <f t="shared" ca="1" si="8"/>
        <v>#N/A</v>
      </c>
      <c r="K46" s="17" t="e">
        <f t="shared" ca="1" si="8"/>
        <v>#N/A</v>
      </c>
      <c r="L46" s="17" t="e">
        <f t="shared" ca="1" si="8"/>
        <v>#N/A</v>
      </c>
      <c r="M46" s="17" t="e">
        <f t="shared" ca="1" si="8"/>
        <v>#N/A</v>
      </c>
      <c r="N46" s="17" t="e">
        <f t="shared" ca="1" si="8"/>
        <v>#N/A</v>
      </c>
      <c r="O46" s="17" t="e">
        <f t="shared" ca="1" si="8"/>
        <v>#N/A</v>
      </c>
      <c r="P46" s="17" t="e">
        <f t="shared" ca="1" si="8"/>
        <v>#N/A</v>
      </c>
      <c r="Q46" s="17" t="e">
        <f t="shared" ca="1" si="8"/>
        <v>#N/A</v>
      </c>
      <c r="R46" s="17" t="e">
        <f t="shared" ca="1" si="8"/>
        <v>#N/A</v>
      </c>
      <c r="S46" s="17" t="e">
        <f t="shared" ca="1" si="8"/>
        <v>#N/A</v>
      </c>
      <c r="T46" s="17" t="e">
        <f t="shared" ca="1" si="8"/>
        <v>#N/A</v>
      </c>
      <c r="U46" s="17" t="e">
        <f t="shared" ca="1" si="8"/>
        <v>#N/A</v>
      </c>
      <c r="V46" s="17" t="e">
        <f t="shared" ca="1" si="8"/>
        <v>#N/A</v>
      </c>
      <c r="W46" s="17" t="e">
        <f t="shared" ca="1" si="8"/>
        <v>#N/A</v>
      </c>
      <c r="X46" s="17" t="e">
        <f t="shared" ca="1" si="8"/>
        <v>#N/A</v>
      </c>
      <c r="Y46" s="17" t="e">
        <f t="shared" ca="1" si="8"/>
        <v>#N/A</v>
      </c>
      <c r="Z46" s="17" t="e">
        <f t="shared" ca="1" si="8"/>
        <v>#N/A</v>
      </c>
      <c r="AA46" s="17" t="e">
        <f t="shared" ca="1" si="8"/>
        <v>#N/A</v>
      </c>
      <c r="AB46" s="17" t="e">
        <f t="shared" ca="1" si="8"/>
        <v>#N/A</v>
      </c>
      <c r="AC46" s="17" t="e">
        <f t="shared" ca="1" si="8"/>
        <v>#N/A</v>
      </c>
      <c r="AD46" s="17" t="e">
        <f t="shared" ca="1" si="8"/>
        <v>#N/A</v>
      </c>
      <c r="AE46" s="17" t="e">
        <f t="shared" ca="1" si="8"/>
        <v>#N/A</v>
      </c>
      <c r="AF46" s="17" t="e">
        <f t="shared" ca="1" si="8"/>
        <v>#N/A</v>
      </c>
      <c r="AG46" s="17" t="e">
        <f t="shared" ca="1" si="8"/>
        <v>#N/A</v>
      </c>
      <c r="AH46" s="17" t="e">
        <f t="shared" ca="1" si="8"/>
        <v>#N/A</v>
      </c>
    </row>
    <row r="47" spans="1:35" x14ac:dyDescent="0.2">
      <c r="C47" s="17" t="e">
        <f t="shared" ca="1" si="6"/>
        <v>#N/A</v>
      </c>
      <c r="D47" s="17" t="e">
        <f ca="1">UPPER(INDEX(Activities[活动],MATCH($C47,Activities[Id],0)))</f>
        <v>#N/A</v>
      </c>
      <c r="E47" s="17" t="e">
        <f t="shared" ref="E47:AH47" ca="1" si="9">IF(ISERROR(F35),E35,NA())</f>
        <v>#N/A</v>
      </c>
      <c r="F47" s="17" t="e">
        <f t="shared" ca="1" si="9"/>
        <v>#N/A</v>
      </c>
      <c r="G47" s="17" t="e">
        <f t="shared" ca="1" si="9"/>
        <v>#N/A</v>
      </c>
      <c r="H47" s="17" t="e">
        <f t="shared" ca="1" si="9"/>
        <v>#N/A</v>
      </c>
      <c r="I47" s="17" t="e">
        <f t="shared" ca="1" si="9"/>
        <v>#N/A</v>
      </c>
      <c r="J47" s="17" t="e">
        <f t="shared" ca="1" si="9"/>
        <v>#N/A</v>
      </c>
      <c r="K47" s="17" t="e">
        <f t="shared" ca="1" si="9"/>
        <v>#N/A</v>
      </c>
      <c r="L47" s="17" t="e">
        <f t="shared" ca="1" si="9"/>
        <v>#N/A</v>
      </c>
      <c r="M47" s="17" t="e">
        <f t="shared" ca="1" si="9"/>
        <v>#N/A</v>
      </c>
      <c r="N47" s="17" t="e">
        <f t="shared" ca="1" si="9"/>
        <v>#N/A</v>
      </c>
      <c r="O47" s="17" t="e">
        <f t="shared" ca="1" si="9"/>
        <v>#N/A</v>
      </c>
      <c r="P47" s="17" t="e">
        <f t="shared" ca="1" si="9"/>
        <v>#N/A</v>
      </c>
      <c r="Q47" s="17" t="e">
        <f t="shared" ca="1" si="9"/>
        <v>#N/A</v>
      </c>
      <c r="R47" s="17" t="e">
        <f t="shared" ca="1" si="9"/>
        <v>#N/A</v>
      </c>
      <c r="S47" s="17" t="e">
        <f t="shared" ca="1" si="9"/>
        <v>#N/A</v>
      </c>
      <c r="T47" s="17" t="e">
        <f t="shared" ca="1" si="9"/>
        <v>#N/A</v>
      </c>
      <c r="U47" s="17" t="e">
        <f t="shared" ca="1" si="9"/>
        <v>#N/A</v>
      </c>
      <c r="V47" s="17" t="e">
        <f t="shared" ca="1" si="9"/>
        <v>#N/A</v>
      </c>
      <c r="W47" s="17" t="e">
        <f t="shared" ca="1" si="9"/>
        <v>#N/A</v>
      </c>
      <c r="X47" s="17" t="e">
        <f t="shared" ca="1" si="9"/>
        <v>#N/A</v>
      </c>
      <c r="Y47" s="17" t="e">
        <f t="shared" ca="1" si="9"/>
        <v>#N/A</v>
      </c>
      <c r="Z47" s="17" t="e">
        <f t="shared" ca="1" si="9"/>
        <v>#N/A</v>
      </c>
      <c r="AA47" s="17" t="e">
        <f t="shared" ca="1" si="9"/>
        <v>#N/A</v>
      </c>
      <c r="AB47" s="17" t="e">
        <f t="shared" ca="1" si="9"/>
        <v>#N/A</v>
      </c>
      <c r="AC47" s="17" t="e">
        <f t="shared" ca="1" si="9"/>
        <v>#N/A</v>
      </c>
      <c r="AD47" s="17" t="e">
        <f t="shared" ca="1" si="9"/>
        <v>#N/A</v>
      </c>
      <c r="AE47" s="17" t="e">
        <f t="shared" ca="1" si="9"/>
        <v>#N/A</v>
      </c>
      <c r="AF47" s="17" t="e">
        <f t="shared" ca="1" si="9"/>
        <v>#N/A</v>
      </c>
      <c r="AG47" s="17" t="e">
        <f t="shared" ca="1" si="9"/>
        <v>#N/A</v>
      </c>
      <c r="AH47" s="17" t="e">
        <f t="shared" ca="1" si="9"/>
        <v>#N/A</v>
      </c>
    </row>
    <row r="48" spans="1:35" x14ac:dyDescent="0.2">
      <c r="C48" s="17">
        <f t="shared" ca="1" si="6"/>
        <v>1</v>
      </c>
      <c r="D48" s="17" t="str">
        <f ca="1">UPPER(INDEX(Activities[活动],MATCH($C48,Activities[Id],0)))</f>
        <v>Project Start</v>
      </c>
      <c r="E48" s="17" t="e">
        <f t="shared" ref="E48:AH48" ca="1" si="10">IF(ISERROR(F36),E36,NA())</f>
        <v>#N/A</v>
      </c>
      <c r="F48" s="17" t="e">
        <f t="shared" ca="1" si="10"/>
        <v>#N/A</v>
      </c>
      <c r="G48" s="17" t="e">
        <f t="shared" ca="1" si="10"/>
        <v>#N/A</v>
      </c>
      <c r="H48" s="17">
        <f t="shared" ca="1" si="10"/>
        <v>7.3000000000000007</v>
      </c>
      <c r="I48" s="17" t="e">
        <f t="shared" ca="1" si="10"/>
        <v>#N/A</v>
      </c>
      <c r="J48" s="17" t="e">
        <f t="shared" ca="1" si="10"/>
        <v>#N/A</v>
      </c>
      <c r="K48" s="17" t="e">
        <f t="shared" ca="1" si="10"/>
        <v>#N/A</v>
      </c>
      <c r="L48" s="17" t="e">
        <f t="shared" ca="1" si="10"/>
        <v>#N/A</v>
      </c>
      <c r="M48" s="17" t="e">
        <f t="shared" ca="1" si="10"/>
        <v>#N/A</v>
      </c>
      <c r="N48" s="17" t="e">
        <f t="shared" ca="1" si="10"/>
        <v>#N/A</v>
      </c>
      <c r="O48" s="17" t="e">
        <f t="shared" ca="1" si="10"/>
        <v>#N/A</v>
      </c>
      <c r="P48" s="17" t="e">
        <f t="shared" ca="1" si="10"/>
        <v>#N/A</v>
      </c>
      <c r="Q48" s="17" t="e">
        <f t="shared" ca="1" si="10"/>
        <v>#N/A</v>
      </c>
      <c r="R48" s="17" t="e">
        <f t="shared" ca="1" si="10"/>
        <v>#N/A</v>
      </c>
      <c r="S48" s="17" t="e">
        <f t="shared" ca="1" si="10"/>
        <v>#N/A</v>
      </c>
      <c r="T48" s="17" t="e">
        <f t="shared" ca="1" si="10"/>
        <v>#N/A</v>
      </c>
      <c r="U48" s="17" t="e">
        <f t="shared" ca="1" si="10"/>
        <v>#N/A</v>
      </c>
      <c r="V48" s="17" t="e">
        <f t="shared" ca="1" si="10"/>
        <v>#N/A</v>
      </c>
      <c r="W48" s="17" t="e">
        <f t="shared" ca="1" si="10"/>
        <v>#N/A</v>
      </c>
      <c r="X48" s="17" t="e">
        <f t="shared" ca="1" si="10"/>
        <v>#N/A</v>
      </c>
      <c r="Y48" s="17" t="e">
        <f t="shared" ca="1" si="10"/>
        <v>#N/A</v>
      </c>
      <c r="Z48" s="17" t="e">
        <f t="shared" ca="1" si="10"/>
        <v>#N/A</v>
      </c>
      <c r="AA48" s="17" t="e">
        <f t="shared" ca="1" si="10"/>
        <v>#N/A</v>
      </c>
      <c r="AB48" s="17" t="e">
        <f t="shared" ca="1" si="10"/>
        <v>#N/A</v>
      </c>
      <c r="AC48" s="17" t="e">
        <f t="shared" ca="1" si="10"/>
        <v>#N/A</v>
      </c>
      <c r="AD48" s="17" t="e">
        <f t="shared" ca="1" si="10"/>
        <v>#N/A</v>
      </c>
      <c r="AE48" s="17" t="e">
        <f t="shared" ca="1" si="10"/>
        <v>#N/A</v>
      </c>
      <c r="AF48" s="17" t="e">
        <f t="shared" ca="1" si="10"/>
        <v>#N/A</v>
      </c>
      <c r="AG48" s="17" t="e">
        <f t="shared" ca="1" si="10"/>
        <v>#N/A</v>
      </c>
      <c r="AH48" s="17" t="e">
        <f t="shared" ca="1" si="10"/>
        <v>#N/A</v>
      </c>
    </row>
    <row r="49" spans="3:34" x14ac:dyDescent="0.2">
      <c r="C49" s="17">
        <f t="shared" ca="1" si="6"/>
        <v>2</v>
      </c>
      <c r="D49" s="17" t="str">
        <f ca="1">UPPER(INDEX(Activities[活动],MATCH($C49,Activities[Id],0)))</f>
        <v>里程碑 1</v>
      </c>
      <c r="E49" s="17" t="e">
        <f t="shared" ref="E49:AH49" ca="1" si="11">IF(ISERROR(F37),E37,NA())</f>
        <v>#N/A</v>
      </c>
      <c r="F49" s="17" t="e">
        <f t="shared" ca="1" si="11"/>
        <v>#N/A</v>
      </c>
      <c r="G49" s="17" t="e">
        <f t="shared" ca="1" si="11"/>
        <v>#N/A</v>
      </c>
      <c r="H49" s="17" t="e">
        <f t="shared" ca="1" si="11"/>
        <v>#N/A</v>
      </c>
      <c r="I49" s="17" t="e">
        <f t="shared" ca="1" si="11"/>
        <v>#N/A</v>
      </c>
      <c r="J49" s="17" t="e">
        <f t="shared" ca="1" si="11"/>
        <v>#N/A</v>
      </c>
      <c r="K49" s="17" t="e">
        <f t="shared" ca="1" si="11"/>
        <v>#N/A</v>
      </c>
      <c r="L49" s="17" t="e">
        <f t="shared" ca="1" si="11"/>
        <v>#N/A</v>
      </c>
      <c r="M49" s="17" t="e">
        <f t="shared" ca="1" si="11"/>
        <v>#N/A</v>
      </c>
      <c r="N49" s="17" t="e">
        <f t="shared" ca="1" si="11"/>
        <v>#N/A</v>
      </c>
      <c r="O49" s="17" t="e">
        <f t="shared" ca="1" si="11"/>
        <v>#N/A</v>
      </c>
      <c r="P49" s="17" t="e">
        <f t="shared" ca="1" si="11"/>
        <v>#N/A</v>
      </c>
      <c r="Q49" s="17" t="e">
        <f t="shared" ca="1" si="11"/>
        <v>#N/A</v>
      </c>
      <c r="R49" s="17" t="e">
        <f t="shared" ca="1" si="11"/>
        <v>#N/A</v>
      </c>
      <c r="S49" s="17" t="e">
        <f t="shared" ca="1" si="11"/>
        <v>#N/A</v>
      </c>
      <c r="T49" s="17" t="e">
        <f t="shared" ca="1" si="11"/>
        <v>#N/A</v>
      </c>
      <c r="U49" s="17">
        <f t="shared" ca="1" si="11"/>
        <v>6.3000000000000007</v>
      </c>
      <c r="V49" s="17" t="e">
        <f t="shared" ca="1" si="11"/>
        <v>#N/A</v>
      </c>
      <c r="W49" s="17" t="e">
        <f t="shared" ca="1" si="11"/>
        <v>#N/A</v>
      </c>
      <c r="X49" s="17" t="e">
        <f t="shared" ca="1" si="11"/>
        <v>#N/A</v>
      </c>
      <c r="Y49" s="17" t="e">
        <f t="shared" ca="1" si="11"/>
        <v>#N/A</v>
      </c>
      <c r="Z49" s="17" t="e">
        <f t="shared" ca="1" si="11"/>
        <v>#N/A</v>
      </c>
      <c r="AA49" s="17" t="e">
        <f t="shared" ca="1" si="11"/>
        <v>#N/A</v>
      </c>
      <c r="AB49" s="17" t="e">
        <f t="shared" ca="1" si="11"/>
        <v>#N/A</v>
      </c>
      <c r="AC49" s="17" t="e">
        <f t="shared" ca="1" si="11"/>
        <v>#N/A</v>
      </c>
      <c r="AD49" s="17" t="e">
        <f t="shared" ca="1" si="11"/>
        <v>#N/A</v>
      </c>
      <c r="AE49" s="17" t="e">
        <f t="shared" ca="1" si="11"/>
        <v>#N/A</v>
      </c>
      <c r="AF49" s="17" t="e">
        <f t="shared" ca="1" si="11"/>
        <v>#N/A</v>
      </c>
      <c r="AG49" s="17" t="e">
        <f t="shared" ca="1" si="11"/>
        <v>#N/A</v>
      </c>
      <c r="AH49" s="17" t="e">
        <f t="shared" ca="1" si="11"/>
        <v>#N/A</v>
      </c>
    </row>
    <row r="50" spans="3:34" x14ac:dyDescent="0.2">
      <c r="C50" s="17">
        <f t="shared" ca="1" si="6"/>
        <v>3</v>
      </c>
      <c r="D50" s="17" t="str">
        <f ca="1">UPPER(INDEX(Activities[活动],MATCH($C50,Activities[Id],0)))</f>
        <v>Milestone 2</v>
      </c>
      <c r="E50" s="17" t="e">
        <f t="shared" ref="E50:AH50" ca="1" si="12">IF(ISERROR(F38),E38,NA())</f>
        <v>#N/A</v>
      </c>
      <c r="F50" s="17" t="e">
        <f t="shared" ca="1" si="12"/>
        <v>#N/A</v>
      </c>
      <c r="G50" s="17" t="e">
        <f t="shared" ca="1" si="12"/>
        <v>#N/A</v>
      </c>
      <c r="H50" s="17" t="e">
        <f t="shared" ca="1" si="12"/>
        <v>#N/A</v>
      </c>
      <c r="I50" s="17" t="e">
        <f t="shared" ca="1" si="12"/>
        <v>#N/A</v>
      </c>
      <c r="J50" s="17" t="e">
        <f t="shared" ca="1" si="12"/>
        <v>#N/A</v>
      </c>
      <c r="K50" s="17" t="e">
        <f t="shared" ca="1" si="12"/>
        <v>#N/A</v>
      </c>
      <c r="L50" s="17" t="e">
        <f t="shared" ca="1" si="12"/>
        <v>#N/A</v>
      </c>
      <c r="M50" s="17" t="e">
        <f t="shared" ca="1" si="12"/>
        <v>#N/A</v>
      </c>
      <c r="N50" s="17" t="e">
        <f t="shared" ca="1" si="12"/>
        <v>#N/A</v>
      </c>
      <c r="O50" s="17" t="e">
        <f t="shared" ca="1" si="12"/>
        <v>#N/A</v>
      </c>
      <c r="P50" s="17" t="e">
        <f t="shared" ca="1" si="12"/>
        <v>#N/A</v>
      </c>
      <c r="Q50" s="17" t="e">
        <f t="shared" ca="1" si="12"/>
        <v>#N/A</v>
      </c>
      <c r="R50" s="17" t="e">
        <f t="shared" ca="1" si="12"/>
        <v>#N/A</v>
      </c>
      <c r="S50" s="17" t="e">
        <f t="shared" ca="1" si="12"/>
        <v>#N/A</v>
      </c>
      <c r="T50" s="17" t="e">
        <f t="shared" ca="1" si="12"/>
        <v>#N/A</v>
      </c>
      <c r="U50" s="17" t="e">
        <f t="shared" ca="1" si="12"/>
        <v>#N/A</v>
      </c>
      <c r="V50" s="17">
        <f t="shared" ca="1" si="12"/>
        <v>5.3000000000000007</v>
      </c>
      <c r="W50" s="17" t="e">
        <f t="shared" ca="1" si="12"/>
        <v>#N/A</v>
      </c>
      <c r="X50" s="17" t="e">
        <f t="shared" ca="1" si="12"/>
        <v>#N/A</v>
      </c>
      <c r="Y50" s="17" t="e">
        <f t="shared" ca="1" si="12"/>
        <v>#N/A</v>
      </c>
      <c r="Z50" s="17" t="e">
        <f t="shared" ca="1" si="12"/>
        <v>#N/A</v>
      </c>
      <c r="AA50" s="17" t="e">
        <f t="shared" ca="1" si="12"/>
        <v>#N/A</v>
      </c>
      <c r="AB50" s="17" t="e">
        <f t="shared" ca="1" si="12"/>
        <v>#N/A</v>
      </c>
      <c r="AC50" s="17" t="e">
        <f t="shared" ca="1" si="12"/>
        <v>#N/A</v>
      </c>
      <c r="AD50" s="17" t="e">
        <f t="shared" ca="1" si="12"/>
        <v>#N/A</v>
      </c>
      <c r="AE50" s="17" t="e">
        <f t="shared" ca="1" si="12"/>
        <v>#N/A</v>
      </c>
      <c r="AF50" s="17" t="e">
        <f t="shared" ca="1" si="12"/>
        <v>#N/A</v>
      </c>
      <c r="AG50" s="17" t="e">
        <f t="shared" ca="1" si="12"/>
        <v>#N/A</v>
      </c>
      <c r="AH50" s="17" t="e">
        <f t="shared" ca="1" si="12"/>
        <v>#N/A</v>
      </c>
    </row>
    <row r="51" spans="3:34" x14ac:dyDescent="0.2">
      <c r="C51" s="17">
        <f t="shared" ca="1" si="6"/>
        <v>4</v>
      </c>
      <c r="D51" s="17" t="str">
        <f ca="1">UPPER(INDEX(Activities[活动],MATCH($C51,Activities[Id],0)))</f>
        <v>Milestone 3</v>
      </c>
      <c r="E51" s="17" t="e">
        <f t="shared" ref="E51:AH51" ca="1" si="13">IF(ISERROR(F39),E39,NA())</f>
        <v>#N/A</v>
      </c>
      <c r="F51" s="17" t="e">
        <f t="shared" ca="1" si="13"/>
        <v>#N/A</v>
      </c>
      <c r="G51" s="17" t="e">
        <f t="shared" ca="1" si="13"/>
        <v>#N/A</v>
      </c>
      <c r="H51" s="17" t="e">
        <f t="shared" ca="1" si="13"/>
        <v>#N/A</v>
      </c>
      <c r="I51" s="17" t="e">
        <f t="shared" ca="1" si="13"/>
        <v>#N/A</v>
      </c>
      <c r="J51" s="17" t="e">
        <f t="shared" ca="1" si="13"/>
        <v>#N/A</v>
      </c>
      <c r="K51" s="17" t="e">
        <f t="shared" ca="1" si="13"/>
        <v>#N/A</v>
      </c>
      <c r="L51" s="17" t="e">
        <f t="shared" ca="1" si="13"/>
        <v>#N/A</v>
      </c>
      <c r="M51" s="17" t="e">
        <f t="shared" ca="1" si="13"/>
        <v>#N/A</v>
      </c>
      <c r="N51" s="17" t="e">
        <f t="shared" ca="1" si="13"/>
        <v>#N/A</v>
      </c>
      <c r="O51" s="17" t="e">
        <f t="shared" ca="1" si="13"/>
        <v>#N/A</v>
      </c>
      <c r="P51" s="17" t="e">
        <f t="shared" ca="1" si="13"/>
        <v>#N/A</v>
      </c>
      <c r="Q51" s="17" t="e">
        <f t="shared" ca="1" si="13"/>
        <v>#N/A</v>
      </c>
      <c r="R51" s="17" t="e">
        <f t="shared" ca="1" si="13"/>
        <v>#N/A</v>
      </c>
      <c r="S51" s="17" t="e">
        <f t="shared" ca="1" si="13"/>
        <v>#N/A</v>
      </c>
      <c r="T51" s="17" t="e">
        <f t="shared" ca="1" si="13"/>
        <v>#N/A</v>
      </c>
      <c r="U51" s="17" t="e">
        <f t="shared" ca="1" si="13"/>
        <v>#N/A</v>
      </c>
      <c r="V51" s="17" t="e">
        <f t="shared" ca="1" si="13"/>
        <v>#N/A</v>
      </c>
      <c r="W51" s="17" t="e">
        <f t="shared" ca="1" si="13"/>
        <v>#N/A</v>
      </c>
      <c r="X51" s="17">
        <f t="shared" ca="1" si="13"/>
        <v>4.3000000000000007</v>
      </c>
      <c r="Y51" s="17" t="e">
        <f t="shared" ca="1" si="13"/>
        <v>#N/A</v>
      </c>
      <c r="Z51" s="17" t="e">
        <f t="shared" ca="1" si="13"/>
        <v>#N/A</v>
      </c>
      <c r="AA51" s="17" t="e">
        <f t="shared" ca="1" si="13"/>
        <v>#N/A</v>
      </c>
      <c r="AB51" s="17" t="e">
        <f t="shared" ca="1" si="13"/>
        <v>#N/A</v>
      </c>
      <c r="AC51" s="17" t="e">
        <f t="shared" ca="1" si="13"/>
        <v>#N/A</v>
      </c>
      <c r="AD51" s="17" t="e">
        <f t="shared" ca="1" si="13"/>
        <v>#N/A</v>
      </c>
      <c r="AE51" s="17" t="e">
        <f t="shared" ca="1" si="13"/>
        <v>#N/A</v>
      </c>
      <c r="AF51" s="17" t="e">
        <f t="shared" ca="1" si="13"/>
        <v>#N/A</v>
      </c>
      <c r="AG51" s="17" t="e">
        <f t="shared" ca="1" si="13"/>
        <v>#N/A</v>
      </c>
      <c r="AH51" s="17" t="e">
        <f t="shared" ca="1" si="13"/>
        <v>#N/A</v>
      </c>
    </row>
    <row r="52" spans="3:34" x14ac:dyDescent="0.2">
      <c r="C52" s="17">
        <f t="shared" ca="1" si="6"/>
        <v>5</v>
      </c>
      <c r="D52" s="17" t="str">
        <f ca="1">UPPER(INDEX(Activities[活动],MATCH($C52,Activities[Id],0)))</f>
        <v>Milestone 4</v>
      </c>
      <c r="E52" s="17" t="e">
        <f t="shared" ref="E52:AH52" ca="1" si="14">IF(ISERROR(F40),E40,NA())</f>
        <v>#N/A</v>
      </c>
      <c r="F52" s="17" t="e">
        <f t="shared" ca="1" si="14"/>
        <v>#N/A</v>
      </c>
      <c r="G52" s="17" t="e">
        <f t="shared" ca="1" si="14"/>
        <v>#N/A</v>
      </c>
      <c r="H52" s="17" t="e">
        <f t="shared" ca="1" si="14"/>
        <v>#N/A</v>
      </c>
      <c r="I52" s="17" t="e">
        <f t="shared" ca="1" si="14"/>
        <v>#N/A</v>
      </c>
      <c r="J52" s="17" t="e">
        <f t="shared" ca="1" si="14"/>
        <v>#N/A</v>
      </c>
      <c r="K52" s="17" t="e">
        <f t="shared" ca="1" si="14"/>
        <v>#N/A</v>
      </c>
      <c r="L52" s="17" t="e">
        <f t="shared" ca="1" si="14"/>
        <v>#N/A</v>
      </c>
      <c r="M52" s="17" t="e">
        <f t="shared" ca="1" si="14"/>
        <v>#N/A</v>
      </c>
      <c r="N52" s="17" t="e">
        <f t="shared" ca="1" si="14"/>
        <v>#N/A</v>
      </c>
      <c r="O52" s="17" t="e">
        <f t="shared" ca="1" si="14"/>
        <v>#N/A</v>
      </c>
      <c r="P52" s="17" t="e">
        <f t="shared" ca="1" si="14"/>
        <v>#N/A</v>
      </c>
      <c r="Q52" s="17" t="e">
        <f t="shared" ca="1" si="14"/>
        <v>#N/A</v>
      </c>
      <c r="R52" s="17" t="e">
        <f t="shared" ca="1" si="14"/>
        <v>#N/A</v>
      </c>
      <c r="S52" s="17" t="e">
        <f t="shared" ca="1" si="14"/>
        <v>#N/A</v>
      </c>
      <c r="T52" s="17" t="e">
        <f t="shared" ca="1" si="14"/>
        <v>#N/A</v>
      </c>
      <c r="U52" s="17" t="e">
        <f t="shared" ca="1" si="14"/>
        <v>#N/A</v>
      </c>
      <c r="V52" s="17" t="e">
        <f t="shared" ca="1" si="14"/>
        <v>#N/A</v>
      </c>
      <c r="W52" s="17" t="e">
        <f t="shared" ca="1" si="14"/>
        <v>#N/A</v>
      </c>
      <c r="X52" s="17" t="e">
        <f t="shared" ca="1" si="14"/>
        <v>#N/A</v>
      </c>
      <c r="Y52" s="17" t="e">
        <f t="shared" ca="1" si="14"/>
        <v>#N/A</v>
      </c>
      <c r="Z52" s="17" t="e">
        <f t="shared" ca="1" si="14"/>
        <v>#N/A</v>
      </c>
      <c r="AA52" s="17" t="e">
        <f t="shared" ca="1" si="14"/>
        <v>#N/A</v>
      </c>
      <c r="AB52" s="17" t="e">
        <f t="shared" ca="1" si="14"/>
        <v>#N/A</v>
      </c>
      <c r="AC52" s="17" t="e">
        <f t="shared" ca="1" si="14"/>
        <v>#N/A</v>
      </c>
      <c r="AD52" s="17" t="e">
        <f t="shared" ca="1" si="14"/>
        <v>#N/A</v>
      </c>
      <c r="AE52" s="17" t="e">
        <f t="shared" ca="1" si="14"/>
        <v>#N/A</v>
      </c>
      <c r="AF52" s="17" t="e">
        <f t="shared" ca="1" si="14"/>
        <v>#N/A</v>
      </c>
      <c r="AG52" s="17" t="e">
        <f t="shared" ca="1" si="14"/>
        <v>#N/A</v>
      </c>
      <c r="AH52" s="17" t="e">
        <f t="shared" ca="1" si="14"/>
        <v>#N/A</v>
      </c>
    </row>
    <row r="55" spans="3:34" x14ac:dyDescent="0.2">
      <c r="E55" s="18">
        <f ca="1">E31</f>
        <v>43874</v>
      </c>
      <c r="F55" s="18">
        <f t="shared" ref="F55:AH55" ca="1" si="15">F31</f>
        <v>43875</v>
      </c>
      <c r="G55" s="18">
        <f t="shared" ca="1" si="15"/>
        <v>43876</v>
      </c>
      <c r="H55" s="18">
        <f t="shared" ca="1" si="15"/>
        <v>43877</v>
      </c>
      <c r="I55" s="18">
        <f t="shared" ca="1" si="15"/>
        <v>43878</v>
      </c>
      <c r="J55" s="18">
        <f t="shared" ca="1" si="15"/>
        <v>43879</v>
      </c>
      <c r="K55" s="18">
        <f t="shared" ca="1" si="15"/>
        <v>43880</v>
      </c>
      <c r="L55" s="18">
        <f t="shared" ca="1" si="15"/>
        <v>43881</v>
      </c>
      <c r="M55" s="18">
        <f t="shared" ca="1" si="15"/>
        <v>43882</v>
      </c>
      <c r="N55" s="18">
        <f t="shared" ca="1" si="15"/>
        <v>43883</v>
      </c>
      <c r="O55" s="18">
        <f t="shared" ca="1" si="15"/>
        <v>43884</v>
      </c>
      <c r="P55" s="18">
        <f t="shared" ca="1" si="15"/>
        <v>43885</v>
      </c>
      <c r="Q55" s="18">
        <f t="shared" ca="1" si="15"/>
        <v>43886</v>
      </c>
      <c r="R55" s="18">
        <f t="shared" ca="1" si="15"/>
        <v>43887</v>
      </c>
      <c r="S55" s="18">
        <f t="shared" ca="1" si="15"/>
        <v>43888</v>
      </c>
      <c r="T55" s="18">
        <f t="shared" ca="1" si="15"/>
        <v>43889</v>
      </c>
      <c r="U55" s="18">
        <f t="shared" ca="1" si="15"/>
        <v>43890</v>
      </c>
      <c r="V55" s="18">
        <f t="shared" ca="1" si="15"/>
        <v>43891</v>
      </c>
      <c r="W55" s="18">
        <f t="shared" ca="1" si="15"/>
        <v>43892</v>
      </c>
      <c r="X55" s="18">
        <f t="shared" ca="1" si="15"/>
        <v>43893</v>
      </c>
      <c r="Y55" s="18">
        <f t="shared" ca="1" si="15"/>
        <v>43894</v>
      </c>
      <c r="Z55" s="18">
        <f t="shared" ca="1" si="15"/>
        <v>43895</v>
      </c>
      <c r="AA55" s="18">
        <f t="shared" ca="1" si="15"/>
        <v>43896</v>
      </c>
      <c r="AB55" s="18">
        <f t="shared" ca="1" si="15"/>
        <v>43897</v>
      </c>
      <c r="AC55" s="18">
        <f t="shared" ca="1" si="15"/>
        <v>43898</v>
      </c>
      <c r="AD55" s="18">
        <f t="shared" ca="1" si="15"/>
        <v>43899</v>
      </c>
      <c r="AE55" s="18">
        <f t="shared" ca="1" si="15"/>
        <v>43900</v>
      </c>
      <c r="AF55" s="18">
        <f t="shared" ca="1" si="15"/>
        <v>43901</v>
      </c>
      <c r="AG55" s="18">
        <f t="shared" ca="1" si="15"/>
        <v>43902</v>
      </c>
      <c r="AH55" s="18">
        <f t="shared" ca="1" si="15"/>
        <v>43903</v>
      </c>
    </row>
    <row r="56" spans="3:34" x14ac:dyDescent="0.2">
      <c r="D56" s="17" t="s">
        <v>13</v>
      </c>
      <c r="E56" s="17" t="e">
        <f t="shared" ref="E56:AH56" ca="1" si="16">IF(E55=$D$3,5,NA())</f>
        <v>#N/A</v>
      </c>
      <c r="F56" s="17" t="e">
        <f t="shared" ca="1" si="16"/>
        <v>#N/A</v>
      </c>
      <c r="G56" s="17" t="e">
        <f t="shared" ca="1" si="16"/>
        <v>#N/A</v>
      </c>
      <c r="H56" s="17" t="e">
        <f t="shared" ca="1" si="16"/>
        <v>#N/A</v>
      </c>
      <c r="I56" s="17" t="e">
        <f t="shared" ca="1" si="16"/>
        <v>#N/A</v>
      </c>
      <c r="J56" s="17" t="e">
        <f t="shared" ca="1" si="16"/>
        <v>#N/A</v>
      </c>
      <c r="K56" s="17" t="e">
        <f t="shared" ca="1" si="16"/>
        <v>#N/A</v>
      </c>
      <c r="L56" s="17" t="e">
        <f t="shared" ca="1" si="16"/>
        <v>#N/A</v>
      </c>
      <c r="M56" s="17" t="e">
        <f t="shared" ca="1" si="16"/>
        <v>#N/A</v>
      </c>
      <c r="N56" s="17" t="e">
        <f t="shared" ca="1" si="16"/>
        <v>#N/A</v>
      </c>
      <c r="O56" s="17" t="e">
        <f t="shared" ca="1" si="16"/>
        <v>#N/A</v>
      </c>
      <c r="P56" s="17" t="e">
        <f t="shared" ca="1" si="16"/>
        <v>#N/A</v>
      </c>
      <c r="Q56" s="17" t="e">
        <f t="shared" ca="1" si="16"/>
        <v>#N/A</v>
      </c>
      <c r="R56" s="17" t="e">
        <f t="shared" ca="1" si="16"/>
        <v>#N/A</v>
      </c>
      <c r="S56" s="17" t="e">
        <f t="shared" ca="1" si="16"/>
        <v>#N/A</v>
      </c>
      <c r="T56" s="17" t="e">
        <f t="shared" ca="1" si="16"/>
        <v>#N/A</v>
      </c>
      <c r="U56" s="17" t="e">
        <f t="shared" ca="1" si="16"/>
        <v>#N/A</v>
      </c>
      <c r="V56" s="17" t="e">
        <f t="shared" ca="1" si="16"/>
        <v>#N/A</v>
      </c>
      <c r="W56" s="17" t="e">
        <f t="shared" ca="1" si="16"/>
        <v>#N/A</v>
      </c>
      <c r="X56" s="17" t="e">
        <f t="shared" ca="1" si="16"/>
        <v>#N/A</v>
      </c>
      <c r="Y56" s="17" t="e">
        <f t="shared" ca="1" si="16"/>
        <v>#N/A</v>
      </c>
      <c r="Z56" s="17" t="e">
        <f t="shared" ca="1" si="16"/>
        <v>#N/A</v>
      </c>
      <c r="AA56" s="17" t="e">
        <f t="shared" ca="1" si="16"/>
        <v>#N/A</v>
      </c>
      <c r="AB56" s="17" t="e">
        <f t="shared" ca="1" si="16"/>
        <v>#N/A</v>
      </c>
      <c r="AC56" s="17" t="e">
        <f t="shared" ca="1" si="16"/>
        <v>#N/A</v>
      </c>
      <c r="AD56" s="17" t="e">
        <f t="shared" ca="1" si="16"/>
        <v>#N/A</v>
      </c>
      <c r="AE56" s="17" t="e">
        <f t="shared" ca="1" si="16"/>
        <v>#N/A</v>
      </c>
      <c r="AF56" s="17" t="e">
        <f t="shared" ca="1" si="16"/>
        <v>#N/A</v>
      </c>
      <c r="AG56" s="17" t="e">
        <f t="shared" ca="1" si="16"/>
        <v>#N/A</v>
      </c>
      <c r="AH56" s="17" t="e">
        <f t="shared" ca="1" si="16"/>
        <v>#N/A</v>
      </c>
    </row>
    <row r="58" spans="3:34" x14ac:dyDescent="0.2">
      <c r="D58" s="21">
        <f ca="1">DATE(YEAR(MIN(E55:AH55)),MONTH(MIN(E55:AH55)),1)</f>
        <v>43862</v>
      </c>
      <c r="E58" s="17">
        <f ca="1">IF(MEDIAN($D58,E$55,EOMONTH($D58,0))=E$55,0.5,NA())</f>
        <v>0.5</v>
      </c>
      <c r="F58" s="17">
        <f t="shared" ref="F58:AH58" ca="1" si="17">IF(MEDIAN($D58,F$55,EOMONTH($D58,0))=F$55,0.5,NA())</f>
        <v>0.5</v>
      </c>
      <c r="G58" s="17">
        <f t="shared" ca="1" si="17"/>
        <v>0.5</v>
      </c>
      <c r="H58" s="17">
        <f t="shared" ca="1" si="17"/>
        <v>0.5</v>
      </c>
      <c r="I58" s="17">
        <f t="shared" ca="1" si="17"/>
        <v>0.5</v>
      </c>
      <c r="J58" s="17">
        <f t="shared" ca="1" si="17"/>
        <v>0.5</v>
      </c>
      <c r="K58" s="17">
        <f t="shared" ca="1" si="17"/>
        <v>0.5</v>
      </c>
      <c r="L58" s="17">
        <f t="shared" ca="1" si="17"/>
        <v>0.5</v>
      </c>
      <c r="M58" s="17">
        <f t="shared" ca="1" si="17"/>
        <v>0.5</v>
      </c>
      <c r="N58" s="17">
        <f t="shared" ca="1" si="17"/>
        <v>0.5</v>
      </c>
      <c r="O58" s="17">
        <f t="shared" ca="1" si="17"/>
        <v>0.5</v>
      </c>
      <c r="P58" s="17">
        <f t="shared" ca="1" si="17"/>
        <v>0.5</v>
      </c>
      <c r="Q58" s="17">
        <f t="shared" ca="1" si="17"/>
        <v>0.5</v>
      </c>
      <c r="R58" s="17">
        <f t="shared" ca="1" si="17"/>
        <v>0.5</v>
      </c>
      <c r="S58" s="17">
        <f t="shared" ca="1" si="17"/>
        <v>0.5</v>
      </c>
      <c r="T58" s="17">
        <f t="shared" ca="1" si="17"/>
        <v>0.5</v>
      </c>
      <c r="U58" s="17">
        <f t="shared" ca="1" si="17"/>
        <v>0.5</v>
      </c>
      <c r="V58" s="17" t="e">
        <f t="shared" ca="1" si="17"/>
        <v>#N/A</v>
      </c>
      <c r="W58" s="17" t="e">
        <f t="shared" ca="1" si="17"/>
        <v>#N/A</v>
      </c>
      <c r="X58" s="17" t="e">
        <f t="shared" ca="1" si="17"/>
        <v>#N/A</v>
      </c>
      <c r="Y58" s="17" t="e">
        <f t="shared" ca="1" si="17"/>
        <v>#N/A</v>
      </c>
      <c r="Z58" s="17" t="e">
        <f t="shared" ca="1" si="17"/>
        <v>#N/A</v>
      </c>
      <c r="AA58" s="17" t="e">
        <f t="shared" ca="1" si="17"/>
        <v>#N/A</v>
      </c>
      <c r="AB58" s="17" t="e">
        <f t="shared" ca="1" si="17"/>
        <v>#N/A</v>
      </c>
      <c r="AC58" s="17" t="e">
        <f t="shared" ca="1" si="17"/>
        <v>#N/A</v>
      </c>
      <c r="AD58" s="17" t="e">
        <f t="shared" ca="1" si="17"/>
        <v>#N/A</v>
      </c>
      <c r="AE58" s="17" t="e">
        <f t="shared" ca="1" si="17"/>
        <v>#N/A</v>
      </c>
      <c r="AF58" s="17" t="e">
        <f t="shared" ca="1" si="17"/>
        <v>#N/A</v>
      </c>
      <c r="AG58" s="17" t="e">
        <f t="shared" ca="1" si="17"/>
        <v>#N/A</v>
      </c>
      <c r="AH58" s="17" t="e">
        <f t="shared" ca="1" si="17"/>
        <v>#N/A</v>
      </c>
    </row>
    <row r="59" spans="3:34" x14ac:dyDescent="0.2">
      <c r="D59" s="20" t="str">
        <f ca="1">TEXT(D58,"[$-804]yyyy年m月") &amp; " - Top Band"</f>
        <v>2020年Feb - Top Band</v>
      </c>
      <c r="E59" s="17">
        <f ca="1">E58+12.5</f>
        <v>13</v>
      </c>
      <c r="F59" s="17">
        <f t="shared" ref="F59:AH59" ca="1" si="18">F58+12.5</f>
        <v>13</v>
      </c>
      <c r="G59" s="17">
        <f t="shared" ca="1" si="18"/>
        <v>13</v>
      </c>
      <c r="H59" s="17">
        <f t="shared" ca="1" si="18"/>
        <v>13</v>
      </c>
      <c r="I59" s="17">
        <f t="shared" ca="1" si="18"/>
        <v>13</v>
      </c>
      <c r="J59" s="17">
        <f t="shared" ca="1" si="18"/>
        <v>13</v>
      </c>
      <c r="K59" s="17">
        <f t="shared" ca="1" si="18"/>
        <v>13</v>
      </c>
      <c r="L59" s="17">
        <f t="shared" ca="1" si="18"/>
        <v>13</v>
      </c>
      <c r="M59" s="17">
        <f t="shared" ca="1" si="18"/>
        <v>13</v>
      </c>
      <c r="N59" s="17">
        <f t="shared" ca="1" si="18"/>
        <v>13</v>
      </c>
      <c r="O59" s="17">
        <f t="shared" ca="1" si="18"/>
        <v>13</v>
      </c>
      <c r="P59" s="17">
        <f t="shared" ca="1" si="18"/>
        <v>13</v>
      </c>
      <c r="Q59" s="17">
        <f t="shared" ca="1" si="18"/>
        <v>13</v>
      </c>
      <c r="R59" s="17">
        <f t="shared" ca="1" si="18"/>
        <v>13</v>
      </c>
      <c r="S59" s="17">
        <f t="shared" ca="1" si="18"/>
        <v>13</v>
      </c>
      <c r="T59" s="17">
        <f t="shared" ca="1" si="18"/>
        <v>13</v>
      </c>
      <c r="U59" s="17">
        <f t="shared" ca="1" si="18"/>
        <v>13</v>
      </c>
      <c r="V59" s="17" t="e">
        <f t="shared" ca="1" si="18"/>
        <v>#N/A</v>
      </c>
      <c r="W59" s="17" t="e">
        <f t="shared" ca="1" si="18"/>
        <v>#N/A</v>
      </c>
      <c r="X59" s="17" t="e">
        <f t="shared" ca="1" si="18"/>
        <v>#N/A</v>
      </c>
      <c r="Y59" s="17" t="e">
        <f t="shared" ca="1" si="18"/>
        <v>#N/A</v>
      </c>
      <c r="Z59" s="17" t="e">
        <f t="shared" ca="1" si="18"/>
        <v>#N/A</v>
      </c>
      <c r="AA59" s="17" t="e">
        <f t="shared" ca="1" si="18"/>
        <v>#N/A</v>
      </c>
      <c r="AB59" s="17" t="e">
        <f t="shared" ca="1" si="18"/>
        <v>#N/A</v>
      </c>
      <c r="AC59" s="17" t="e">
        <f t="shared" ca="1" si="18"/>
        <v>#N/A</v>
      </c>
      <c r="AD59" s="17" t="e">
        <f t="shared" ca="1" si="18"/>
        <v>#N/A</v>
      </c>
      <c r="AE59" s="17" t="e">
        <f t="shared" ca="1" si="18"/>
        <v>#N/A</v>
      </c>
      <c r="AF59" s="17" t="e">
        <f t="shared" ca="1" si="18"/>
        <v>#N/A</v>
      </c>
      <c r="AG59" s="17" t="e">
        <f t="shared" ca="1" si="18"/>
        <v>#N/A</v>
      </c>
      <c r="AH59" s="17" t="e">
        <f t="shared" ca="1" si="18"/>
        <v>#N/A</v>
      </c>
    </row>
    <row r="60" spans="3:34" x14ac:dyDescent="0.2">
      <c r="D60" s="20"/>
    </row>
    <row r="61" spans="3:34" x14ac:dyDescent="0.2">
      <c r="D61" s="21">
        <f ca="1">EOMONTH(D58,0)+1</f>
        <v>43891</v>
      </c>
      <c r="E61" s="17" t="e">
        <f ca="1">IF(MEDIAN($D61,E$55,EOMONTH($D61,0))=E$55,0.5,NA())</f>
        <v>#N/A</v>
      </c>
      <c r="F61" s="17" t="e">
        <f t="shared" ref="F61:AH61" ca="1" si="19">IF(MEDIAN($D61,F$55,EOMONTH($D61,0))=F$55,0.5,NA())</f>
        <v>#N/A</v>
      </c>
      <c r="G61" s="17" t="e">
        <f t="shared" ca="1" si="19"/>
        <v>#N/A</v>
      </c>
      <c r="H61" s="17" t="e">
        <f t="shared" ca="1" si="19"/>
        <v>#N/A</v>
      </c>
      <c r="I61" s="17" t="e">
        <f t="shared" ca="1" si="19"/>
        <v>#N/A</v>
      </c>
      <c r="J61" s="17" t="e">
        <f t="shared" ca="1" si="19"/>
        <v>#N/A</v>
      </c>
      <c r="K61" s="17" t="e">
        <f t="shared" ca="1" si="19"/>
        <v>#N/A</v>
      </c>
      <c r="L61" s="17" t="e">
        <f t="shared" ca="1" si="19"/>
        <v>#N/A</v>
      </c>
      <c r="M61" s="17" t="e">
        <f t="shared" ca="1" si="19"/>
        <v>#N/A</v>
      </c>
      <c r="N61" s="17" t="e">
        <f t="shared" ca="1" si="19"/>
        <v>#N/A</v>
      </c>
      <c r="O61" s="17" t="e">
        <f t="shared" ca="1" si="19"/>
        <v>#N/A</v>
      </c>
      <c r="P61" s="17" t="e">
        <f t="shared" ca="1" si="19"/>
        <v>#N/A</v>
      </c>
      <c r="Q61" s="17" t="e">
        <f t="shared" ca="1" si="19"/>
        <v>#N/A</v>
      </c>
      <c r="R61" s="17" t="e">
        <f t="shared" ca="1" si="19"/>
        <v>#N/A</v>
      </c>
      <c r="S61" s="17" t="e">
        <f t="shared" ca="1" si="19"/>
        <v>#N/A</v>
      </c>
      <c r="T61" s="17" t="e">
        <f t="shared" ca="1" si="19"/>
        <v>#N/A</v>
      </c>
      <c r="U61" s="17" t="e">
        <f t="shared" ca="1" si="19"/>
        <v>#N/A</v>
      </c>
      <c r="V61" s="17">
        <f t="shared" ca="1" si="19"/>
        <v>0.5</v>
      </c>
      <c r="W61" s="17">
        <f t="shared" ca="1" si="19"/>
        <v>0.5</v>
      </c>
      <c r="X61" s="17">
        <f t="shared" ca="1" si="19"/>
        <v>0.5</v>
      </c>
      <c r="Y61" s="17">
        <f t="shared" ca="1" si="19"/>
        <v>0.5</v>
      </c>
      <c r="Z61" s="17">
        <f t="shared" ca="1" si="19"/>
        <v>0.5</v>
      </c>
      <c r="AA61" s="17">
        <f t="shared" ca="1" si="19"/>
        <v>0.5</v>
      </c>
      <c r="AB61" s="17">
        <f t="shared" ca="1" si="19"/>
        <v>0.5</v>
      </c>
      <c r="AC61" s="17">
        <f t="shared" ca="1" si="19"/>
        <v>0.5</v>
      </c>
      <c r="AD61" s="17">
        <f t="shared" ca="1" si="19"/>
        <v>0.5</v>
      </c>
      <c r="AE61" s="17">
        <f t="shared" ca="1" si="19"/>
        <v>0.5</v>
      </c>
      <c r="AF61" s="17">
        <f t="shared" ca="1" si="19"/>
        <v>0.5</v>
      </c>
      <c r="AG61" s="17">
        <f t="shared" ca="1" si="19"/>
        <v>0.5</v>
      </c>
      <c r="AH61" s="17">
        <f t="shared" ca="1" si="19"/>
        <v>0.5</v>
      </c>
    </row>
    <row r="62" spans="3:34" x14ac:dyDescent="0.2">
      <c r="D62" s="20" t="str">
        <f ca="1">TEXT(D61,"[$-804]yyyy年m月") &amp; " - Top Band"</f>
        <v>2020年Mar - Top Band</v>
      </c>
      <c r="E62" s="17" t="e">
        <f ca="1">E61+12.5</f>
        <v>#N/A</v>
      </c>
      <c r="F62" s="17" t="e">
        <f t="shared" ref="F62:AH62" ca="1" si="20">F61+12.5</f>
        <v>#N/A</v>
      </c>
      <c r="G62" s="17" t="e">
        <f t="shared" ca="1" si="20"/>
        <v>#N/A</v>
      </c>
      <c r="H62" s="17" t="e">
        <f t="shared" ca="1" si="20"/>
        <v>#N/A</v>
      </c>
      <c r="I62" s="17" t="e">
        <f t="shared" ca="1" si="20"/>
        <v>#N/A</v>
      </c>
      <c r="J62" s="17" t="e">
        <f t="shared" ca="1" si="20"/>
        <v>#N/A</v>
      </c>
      <c r="K62" s="17" t="e">
        <f t="shared" ca="1" si="20"/>
        <v>#N/A</v>
      </c>
      <c r="L62" s="17" t="e">
        <f t="shared" ca="1" si="20"/>
        <v>#N/A</v>
      </c>
      <c r="M62" s="17" t="e">
        <f t="shared" ca="1" si="20"/>
        <v>#N/A</v>
      </c>
      <c r="N62" s="17" t="e">
        <f t="shared" ca="1" si="20"/>
        <v>#N/A</v>
      </c>
      <c r="O62" s="17" t="e">
        <f t="shared" ca="1" si="20"/>
        <v>#N/A</v>
      </c>
      <c r="P62" s="17" t="e">
        <f t="shared" ca="1" si="20"/>
        <v>#N/A</v>
      </c>
      <c r="Q62" s="17" t="e">
        <f t="shared" ca="1" si="20"/>
        <v>#N/A</v>
      </c>
      <c r="R62" s="17" t="e">
        <f t="shared" ca="1" si="20"/>
        <v>#N/A</v>
      </c>
      <c r="S62" s="17" t="e">
        <f t="shared" ca="1" si="20"/>
        <v>#N/A</v>
      </c>
      <c r="T62" s="17" t="e">
        <f t="shared" ca="1" si="20"/>
        <v>#N/A</v>
      </c>
      <c r="U62" s="17" t="e">
        <f t="shared" ca="1" si="20"/>
        <v>#N/A</v>
      </c>
      <c r="V62" s="17">
        <f t="shared" ca="1" si="20"/>
        <v>13</v>
      </c>
      <c r="W62" s="17">
        <f t="shared" ca="1" si="20"/>
        <v>13</v>
      </c>
      <c r="X62" s="17">
        <f t="shared" ca="1" si="20"/>
        <v>13</v>
      </c>
      <c r="Y62" s="17">
        <f t="shared" ca="1" si="20"/>
        <v>13</v>
      </c>
      <c r="Z62" s="17">
        <f t="shared" ca="1" si="20"/>
        <v>13</v>
      </c>
      <c r="AA62" s="17">
        <f t="shared" ca="1" si="20"/>
        <v>13</v>
      </c>
      <c r="AB62" s="17">
        <f t="shared" ca="1" si="20"/>
        <v>13</v>
      </c>
      <c r="AC62" s="17">
        <f t="shared" ca="1" si="20"/>
        <v>13</v>
      </c>
      <c r="AD62" s="17">
        <f t="shared" ca="1" si="20"/>
        <v>13</v>
      </c>
      <c r="AE62" s="17">
        <f t="shared" ca="1" si="20"/>
        <v>13</v>
      </c>
      <c r="AF62" s="17">
        <f t="shared" ca="1" si="20"/>
        <v>13</v>
      </c>
      <c r="AG62" s="17">
        <f t="shared" ca="1" si="20"/>
        <v>13</v>
      </c>
      <c r="AH62" s="17">
        <f t="shared" ca="1" si="20"/>
        <v>13</v>
      </c>
    </row>
    <row r="63" spans="3:34" x14ac:dyDescent="0.2">
      <c r="D63" s="20"/>
    </row>
    <row r="65" spans="4:34" x14ac:dyDescent="0.2">
      <c r="D65" s="21">
        <f ca="1">D58+1</f>
        <v>43863</v>
      </c>
      <c r="E65" s="17" t="e">
        <f ca="1">IF(MEDIAN($D65,E$55)=E$55,0.5,NA())</f>
        <v>#N/A</v>
      </c>
      <c r="F65" s="17" t="e">
        <f t="shared" ref="F65:AH66" ca="1" si="21">IF(MEDIAN($D65,F$55)=F$55,0.5,NA())</f>
        <v>#N/A</v>
      </c>
      <c r="G65" s="17" t="e">
        <f t="shared" ca="1" si="21"/>
        <v>#N/A</v>
      </c>
      <c r="H65" s="17" t="e">
        <f t="shared" ca="1" si="21"/>
        <v>#N/A</v>
      </c>
      <c r="I65" s="17" t="e">
        <f t="shared" ca="1" si="21"/>
        <v>#N/A</v>
      </c>
      <c r="J65" s="17" t="e">
        <f t="shared" ca="1" si="21"/>
        <v>#N/A</v>
      </c>
      <c r="K65" s="17" t="e">
        <f t="shared" ca="1" si="21"/>
        <v>#N/A</v>
      </c>
      <c r="L65" s="17" t="e">
        <f t="shared" ca="1" si="21"/>
        <v>#N/A</v>
      </c>
      <c r="M65" s="17" t="e">
        <f t="shared" ca="1" si="21"/>
        <v>#N/A</v>
      </c>
      <c r="N65" s="17" t="e">
        <f t="shared" ca="1" si="21"/>
        <v>#N/A</v>
      </c>
      <c r="O65" s="17" t="e">
        <f t="shared" ca="1" si="21"/>
        <v>#N/A</v>
      </c>
      <c r="P65" s="17" t="e">
        <f t="shared" ca="1" si="21"/>
        <v>#N/A</v>
      </c>
      <c r="Q65" s="17" t="e">
        <f t="shared" ca="1" si="21"/>
        <v>#N/A</v>
      </c>
      <c r="R65" s="17" t="e">
        <f t="shared" ca="1" si="21"/>
        <v>#N/A</v>
      </c>
      <c r="S65" s="17" t="e">
        <f t="shared" ca="1" si="21"/>
        <v>#N/A</v>
      </c>
      <c r="T65" s="17" t="e">
        <f t="shared" ca="1" si="21"/>
        <v>#N/A</v>
      </c>
      <c r="U65" s="17" t="e">
        <f t="shared" ca="1" si="21"/>
        <v>#N/A</v>
      </c>
      <c r="V65" s="17" t="e">
        <f t="shared" ca="1" si="21"/>
        <v>#N/A</v>
      </c>
      <c r="W65" s="17" t="e">
        <f t="shared" ca="1" si="21"/>
        <v>#N/A</v>
      </c>
      <c r="X65" s="17" t="e">
        <f t="shared" ca="1" si="21"/>
        <v>#N/A</v>
      </c>
      <c r="Y65" s="17" t="e">
        <f t="shared" ca="1" si="21"/>
        <v>#N/A</v>
      </c>
      <c r="Z65" s="17" t="e">
        <f t="shared" ca="1" si="21"/>
        <v>#N/A</v>
      </c>
      <c r="AA65" s="17" t="e">
        <f t="shared" ca="1" si="21"/>
        <v>#N/A</v>
      </c>
      <c r="AB65" s="17" t="e">
        <f t="shared" ca="1" si="21"/>
        <v>#N/A</v>
      </c>
      <c r="AC65" s="17" t="e">
        <f t="shared" ca="1" si="21"/>
        <v>#N/A</v>
      </c>
      <c r="AD65" s="17" t="e">
        <f t="shared" ca="1" si="21"/>
        <v>#N/A</v>
      </c>
      <c r="AE65" s="17" t="e">
        <f t="shared" ca="1" si="21"/>
        <v>#N/A</v>
      </c>
      <c r="AF65" s="17" t="e">
        <f t="shared" ca="1" si="21"/>
        <v>#N/A</v>
      </c>
      <c r="AG65" s="17" t="e">
        <f t="shared" ca="1" si="21"/>
        <v>#N/A</v>
      </c>
      <c r="AH65" s="17" t="e">
        <f t="shared" ca="1" si="21"/>
        <v>#N/A</v>
      </c>
    </row>
    <row r="66" spans="4:34" x14ac:dyDescent="0.2">
      <c r="D66" s="21">
        <f ca="1">D61+1</f>
        <v>43892</v>
      </c>
      <c r="E66" s="17" t="e">
        <f ca="1">IF(MEDIAN($D66,E$55)=E$55,0.5,NA())</f>
        <v>#N/A</v>
      </c>
      <c r="F66" s="17" t="e">
        <f t="shared" ca="1" si="21"/>
        <v>#N/A</v>
      </c>
      <c r="G66" s="17" t="e">
        <f t="shared" ca="1" si="21"/>
        <v>#N/A</v>
      </c>
      <c r="H66" s="17" t="e">
        <f t="shared" ca="1" si="21"/>
        <v>#N/A</v>
      </c>
      <c r="I66" s="17" t="e">
        <f t="shared" ca="1" si="21"/>
        <v>#N/A</v>
      </c>
      <c r="J66" s="17" t="e">
        <f t="shared" ca="1" si="21"/>
        <v>#N/A</v>
      </c>
      <c r="K66" s="17" t="e">
        <f t="shared" ca="1" si="21"/>
        <v>#N/A</v>
      </c>
      <c r="L66" s="17" t="e">
        <f t="shared" ca="1" si="21"/>
        <v>#N/A</v>
      </c>
      <c r="M66" s="17" t="e">
        <f t="shared" ca="1" si="21"/>
        <v>#N/A</v>
      </c>
      <c r="N66" s="17" t="e">
        <f t="shared" ca="1" si="21"/>
        <v>#N/A</v>
      </c>
      <c r="O66" s="17" t="e">
        <f t="shared" ca="1" si="21"/>
        <v>#N/A</v>
      </c>
      <c r="P66" s="17" t="e">
        <f t="shared" ca="1" si="21"/>
        <v>#N/A</v>
      </c>
      <c r="Q66" s="17" t="e">
        <f t="shared" ca="1" si="21"/>
        <v>#N/A</v>
      </c>
      <c r="R66" s="17" t="e">
        <f t="shared" ca="1" si="21"/>
        <v>#N/A</v>
      </c>
      <c r="S66" s="17" t="e">
        <f t="shared" ca="1" si="21"/>
        <v>#N/A</v>
      </c>
      <c r="T66" s="17" t="e">
        <f t="shared" ca="1" si="21"/>
        <v>#N/A</v>
      </c>
      <c r="U66" s="17" t="e">
        <f t="shared" ca="1" si="21"/>
        <v>#N/A</v>
      </c>
      <c r="V66" s="17" t="e">
        <f t="shared" ca="1" si="21"/>
        <v>#N/A</v>
      </c>
      <c r="W66" s="17">
        <f t="shared" ca="1" si="21"/>
        <v>0.5</v>
      </c>
      <c r="X66" s="17" t="e">
        <f t="shared" ca="1" si="21"/>
        <v>#N/A</v>
      </c>
      <c r="Y66" s="17" t="e">
        <f t="shared" ca="1" si="21"/>
        <v>#N/A</v>
      </c>
      <c r="Z66" s="17" t="e">
        <f t="shared" ca="1" si="21"/>
        <v>#N/A</v>
      </c>
      <c r="AA66" s="17" t="e">
        <f t="shared" ca="1" si="21"/>
        <v>#N/A</v>
      </c>
      <c r="AB66" s="17" t="e">
        <f t="shared" ca="1" si="21"/>
        <v>#N/A</v>
      </c>
      <c r="AC66" s="17" t="e">
        <f t="shared" ca="1" si="21"/>
        <v>#N/A</v>
      </c>
      <c r="AD66" s="17" t="e">
        <f t="shared" ca="1" si="21"/>
        <v>#N/A</v>
      </c>
      <c r="AE66" s="17" t="e">
        <f t="shared" ca="1" si="21"/>
        <v>#N/A</v>
      </c>
      <c r="AF66" s="17" t="e">
        <f t="shared" ca="1" si="21"/>
        <v>#N/A</v>
      </c>
      <c r="AG66" s="17" t="e">
        <f t="shared" ca="1" si="21"/>
        <v>#N/A</v>
      </c>
      <c r="AH66" s="17" t="e">
        <f t="shared" ca="1" si="21"/>
        <v>#N/A</v>
      </c>
    </row>
    <row r="69" spans="4:34" x14ac:dyDescent="0.2">
      <c r="E69" s="17">
        <v>2.5</v>
      </c>
      <c r="F69" s="17">
        <f>E69</f>
        <v>2.5</v>
      </c>
      <c r="G69" s="17">
        <f t="shared" ref="G69:AH71" si="22">F69</f>
        <v>2.5</v>
      </c>
      <c r="H69" s="17">
        <f t="shared" si="22"/>
        <v>2.5</v>
      </c>
      <c r="I69" s="17">
        <f t="shared" si="22"/>
        <v>2.5</v>
      </c>
      <c r="J69" s="17">
        <f t="shared" si="22"/>
        <v>2.5</v>
      </c>
      <c r="K69" s="17">
        <f t="shared" si="22"/>
        <v>2.5</v>
      </c>
      <c r="L69" s="17">
        <f t="shared" si="22"/>
        <v>2.5</v>
      </c>
      <c r="M69" s="17">
        <f t="shared" si="22"/>
        <v>2.5</v>
      </c>
      <c r="N69" s="17">
        <f t="shared" si="22"/>
        <v>2.5</v>
      </c>
      <c r="O69" s="17">
        <f t="shared" si="22"/>
        <v>2.5</v>
      </c>
      <c r="P69" s="17">
        <f t="shared" si="22"/>
        <v>2.5</v>
      </c>
      <c r="Q69" s="17">
        <f t="shared" si="22"/>
        <v>2.5</v>
      </c>
      <c r="R69" s="17">
        <f t="shared" si="22"/>
        <v>2.5</v>
      </c>
      <c r="S69" s="17">
        <f t="shared" si="22"/>
        <v>2.5</v>
      </c>
      <c r="T69" s="17">
        <f t="shared" si="22"/>
        <v>2.5</v>
      </c>
      <c r="U69" s="17">
        <f t="shared" si="22"/>
        <v>2.5</v>
      </c>
      <c r="V69" s="17">
        <f t="shared" si="22"/>
        <v>2.5</v>
      </c>
      <c r="W69" s="17">
        <f t="shared" si="22"/>
        <v>2.5</v>
      </c>
      <c r="X69" s="17">
        <f t="shared" si="22"/>
        <v>2.5</v>
      </c>
      <c r="Y69" s="17">
        <f t="shared" si="22"/>
        <v>2.5</v>
      </c>
      <c r="Z69" s="17">
        <f t="shared" si="22"/>
        <v>2.5</v>
      </c>
      <c r="AA69" s="17">
        <f t="shared" si="22"/>
        <v>2.5</v>
      </c>
      <c r="AB69" s="17">
        <f t="shared" si="22"/>
        <v>2.5</v>
      </c>
      <c r="AC69" s="17">
        <f t="shared" si="22"/>
        <v>2.5</v>
      </c>
      <c r="AD69" s="17">
        <f t="shared" si="22"/>
        <v>2.5</v>
      </c>
      <c r="AE69" s="17">
        <f t="shared" si="22"/>
        <v>2.5</v>
      </c>
      <c r="AF69" s="17">
        <f t="shared" si="22"/>
        <v>2.5</v>
      </c>
      <c r="AG69" s="17">
        <f t="shared" si="22"/>
        <v>2.5</v>
      </c>
      <c r="AH69" s="17">
        <f t="shared" si="22"/>
        <v>2.5</v>
      </c>
    </row>
    <row r="70" spans="4:34" x14ac:dyDescent="0.2">
      <c r="D70" s="17">
        <v>3</v>
      </c>
      <c r="E70" s="17" t="str">
        <f t="shared" ref="E70:AH70" ca="1" si="23">LEFT(UPPER(TEXT(E55,"[$-804]ddd")),$D70)</f>
        <v>Thu</v>
      </c>
      <c r="F70" s="17" t="str">
        <f t="shared" ca="1" si="23"/>
        <v>Fri</v>
      </c>
      <c r="G70" s="17" t="str">
        <f t="shared" ca="1" si="23"/>
        <v>Sat</v>
      </c>
      <c r="H70" s="17" t="str">
        <f t="shared" ca="1" si="23"/>
        <v>Sun</v>
      </c>
      <c r="I70" s="17" t="str">
        <f t="shared" ca="1" si="23"/>
        <v>Mon</v>
      </c>
      <c r="J70" s="17" t="str">
        <f t="shared" ca="1" si="23"/>
        <v>Tue</v>
      </c>
      <c r="K70" s="17" t="str">
        <f t="shared" ca="1" si="23"/>
        <v>Wed</v>
      </c>
      <c r="L70" s="17" t="str">
        <f t="shared" ca="1" si="23"/>
        <v>Thu</v>
      </c>
      <c r="M70" s="17" t="str">
        <f t="shared" ca="1" si="23"/>
        <v>Fri</v>
      </c>
      <c r="N70" s="17" t="str">
        <f t="shared" ca="1" si="23"/>
        <v>Sat</v>
      </c>
      <c r="O70" s="17" t="str">
        <f t="shared" ca="1" si="23"/>
        <v>Sun</v>
      </c>
      <c r="P70" s="17" t="str">
        <f t="shared" ca="1" si="23"/>
        <v>Mon</v>
      </c>
      <c r="Q70" s="17" t="str">
        <f t="shared" ca="1" si="23"/>
        <v>Tue</v>
      </c>
      <c r="R70" s="17" t="str">
        <f t="shared" ca="1" si="23"/>
        <v>Wed</v>
      </c>
      <c r="S70" s="17" t="str">
        <f t="shared" ca="1" si="23"/>
        <v>Thu</v>
      </c>
      <c r="T70" s="17" t="str">
        <f t="shared" ca="1" si="23"/>
        <v>Fri</v>
      </c>
      <c r="U70" s="17" t="str">
        <f t="shared" ca="1" si="23"/>
        <v>Sat</v>
      </c>
      <c r="V70" s="17" t="str">
        <f t="shared" ca="1" si="23"/>
        <v>Sun</v>
      </c>
      <c r="W70" s="17" t="str">
        <f t="shared" ca="1" si="23"/>
        <v>Mon</v>
      </c>
      <c r="X70" s="17" t="str">
        <f t="shared" ca="1" si="23"/>
        <v>Tue</v>
      </c>
      <c r="Y70" s="17" t="str">
        <f t="shared" ca="1" si="23"/>
        <v>Wed</v>
      </c>
      <c r="Z70" s="17" t="str">
        <f t="shared" ca="1" si="23"/>
        <v>Thu</v>
      </c>
      <c r="AA70" s="17" t="str">
        <f t="shared" ca="1" si="23"/>
        <v>Fri</v>
      </c>
      <c r="AB70" s="17" t="str">
        <f t="shared" ca="1" si="23"/>
        <v>Sat</v>
      </c>
      <c r="AC70" s="17" t="str">
        <f t="shared" ca="1" si="23"/>
        <v>Sun</v>
      </c>
      <c r="AD70" s="17" t="str">
        <f t="shared" ca="1" si="23"/>
        <v>Mon</v>
      </c>
      <c r="AE70" s="17" t="str">
        <f t="shared" ca="1" si="23"/>
        <v>Tue</v>
      </c>
      <c r="AF70" s="17" t="str">
        <f t="shared" ca="1" si="23"/>
        <v>Wed</v>
      </c>
      <c r="AG70" s="17" t="str">
        <f t="shared" ca="1" si="23"/>
        <v>Thu</v>
      </c>
      <c r="AH70" s="17" t="str">
        <f t="shared" ca="1" si="23"/>
        <v>Fri</v>
      </c>
    </row>
    <row r="71" spans="4:34" x14ac:dyDescent="0.2">
      <c r="E71" s="17">
        <v>1.3</v>
      </c>
      <c r="F71" s="17">
        <f>E71</f>
        <v>1.3</v>
      </c>
      <c r="G71" s="17">
        <f t="shared" si="22"/>
        <v>1.3</v>
      </c>
      <c r="H71" s="17">
        <f t="shared" si="22"/>
        <v>1.3</v>
      </c>
      <c r="I71" s="17">
        <f t="shared" si="22"/>
        <v>1.3</v>
      </c>
      <c r="J71" s="17">
        <f t="shared" si="22"/>
        <v>1.3</v>
      </c>
      <c r="K71" s="17">
        <f t="shared" si="22"/>
        <v>1.3</v>
      </c>
      <c r="L71" s="17">
        <f t="shared" si="22"/>
        <v>1.3</v>
      </c>
      <c r="M71" s="17">
        <f t="shared" si="22"/>
        <v>1.3</v>
      </c>
      <c r="N71" s="17">
        <f t="shared" si="22"/>
        <v>1.3</v>
      </c>
      <c r="O71" s="17">
        <f t="shared" si="22"/>
        <v>1.3</v>
      </c>
      <c r="P71" s="17">
        <f t="shared" si="22"/>
        <v>1.3</v>
      </c>
      <c r="Q71" s="17">
        <f t="shared" si="22"/>
        <v>1.3</v>
      </c>
      <c r="R71" s="17">
        <f t="shared" si="22"/>
        <v>1.3</v>
      </c>
      <c r="S71" s="17">
        <f t="shared" si="22"/>
        <v>1.3</v>
      </c>
      <c r="T71" s="17">
        <f t="shared" si="22"/>
        <v>1.3</v>
      </c>
      <c r="U71" s="17">
        <f t="shared" si="22"/>
        <v>1.3</v>
      </c>
      <c r="V71" s="17">
        <f t="shared" si="22"/>
        <v>1.3</v>
      </c>
      <c r="W71" s="17">
        <f t="shared" si="22"/>
        <v>1.3</v>
      </c>
      <c r="X71" s="17">
        <f t="shared" si="22"/>
        <v>1.3</v>
      </c>
      <c r="Y71" s="17">
        <f t="shared" si="22"/>
        <v>1.3</v>
      </c>
      <c r="Z71" s="17">
        <f t="shared" si="22"/>
        <v>1.3</v>
      </c>
      <c r="AA71" s="17">
        <f t="shared" si="22"/>
        <v>1.3</v>
      </c>
      <c r="AB71" s="17">
        <f t="shared" si="22"/>
        <v>1.3</v>
      </c>
      <c r="AC71" s="17">
        <f t="shared" si="22"/>
        <v>1.3</v>
      </c>
      <c r="AD71" s="17">
        <f t="shared" si="22"/>
        <v>1.3</v>
      </c>
      <c r="AE71" s="17">
        <f t="shared" si="22"/>
        <v>1.3</v>
      </c>
      <c r="AF71" s="17">
        <f t="shared" si="22"/>
        <v>1.3</v>
      </c>
      <c r="AG71" s="17">
        <f t="shared" si="22"/>
        <v>1.3</v>
      </c>
      <c r="AH71" s="17">
        <f t="shared" si="22"/>
        <v>1.3</v>
      </c>
    </row>
    <row r="72" spans="4:34" x14ac:dyDescent="0.2">
      <c r="E72" s="17" t="str">
        <f ca="1">TEXT(E55,"dd")</f>
        <v>13</v>
      </c>
      <c r="F72" s="17" t="str">
        <f t="shared" ref="F72:AH72" ca="1" si="24">TEXT(F55,"dd")</f>
        <v>14</v>
      </c>
      <c r="G72" s="17" t="str">
        <f t="shared" ca="1" si="24"/>
        <v>15</v>
      </c>
      <c r="H72" s="17" t="str">
        <f t="shared" ca="1" si="24"/>
        <v>16</v>
      </c>
      <c r="I72" s="17" t="str">
        <f t="shared" ca="1" si="24"/>
        <v>17</v>
      </c>
      <c r="J72" s="17" t="str">
        <f t="shared" ca="1" si="24"/>
        <v>18</v>
      </c>
      <c r="K72" s="17" t="str">
        <f t="shared" ca="1" si="24"/>
        <v>19</v>
      </c>
      <c r="L72" s="17" t="str">
        <f t="shared" ca="1" si="24"/>
        <v>20</v>
      </c>
      <c r="M72" s="17" t="str">
        <f t="shared" ca="1" si="24"/>
        <v>21</v>
      </c>
      <c r="N72" s="17" t="str">
        <f t="shared" ca="1" si="24"/>
        <v>22</v>
      </c>
      <c r="O72" s="17" t="str">
        <f t="shared" ca="1" si="24"/>
        <v>23</v>
      </c>
      <c r="P72" s="17" t="str">
        <f t="shared" ca="1" si="24"/>
        <v>24</v>
      </c>
      <c r="Q72" s="17" t="str">
        <f t="shared" ca="1" si="24"/>
        <v>25</v>
      </c>
      <c r="R72" s="17" t="str">
        <f t="shared" ca="1" si="24"/>
        <v>26</v>
      </c>
      <c r="S72" s="17" t="str">
        <f t="shared" ca="1" si="24"/>
        <v>27</v>
      </c>
      <c r="T72" s="17" t="str">
        <f t="shared" ca="1" si="24"/>
        <v>28</v>
      </c>
      <c r="U72" s="17" t="str">
        <f t="shared" ca="1" si="24"/>
        <v>29</v>
      </c>
      <c r="V72" s="17" t="str">
        <f t="shared" ca="1" si="24"/>
        <v>01</v>
      </c>
      <c r="W72" s="17" t="str">
        <f t="shared" ca="1" si="24"/>
        <v>02</v>
      </c>
      <c r="X72" s="17" t="str">
        <f t="shared" ca="1" si="24"/>
        <v>03</v>
      </c>
      <c r="Y72" s="17" t="str">
        <f t="shared" ca="1" si="24"/>
        <v>04</v>
      </c>
      <c r="Z72" s="17" t="str">
        <f t="shared" ca="1" si="24"/>
        <v>05</v>
      </c>
      <c r="AA72" s="17" t="str">
        <f t="shared" ca="1" si="24"/>
        <v>06</v>
      </c>
      <c r="AB72" s="17" t="str">
        <f t="shared" ca="1" si="24"/>
        <v>07</v>
      </c>
      <c r="AC72" s="17" t="str">
        <f t="shared" ca="1" si="24"/>
        <v>08</v>
      </c>
      <c r="AD72" s="17" t="str">
        <f t="shared" ca="1" si="24"/>
        <v>09</v>
      </c>
      <c r="AE72" s="17" t="str">
        <f t="shared" ca="1" si="24"/>
        <v>10</v>
      </c>
      <c r="AF72" s="17" t="str">
        <f t="shared" ca="1" si="24"/>
        <v>11</v>
      </c>
      <c r="AG72" s="17" t="str">
        <f t="shared" ca="1" si="24"/>
        <v>12</v>
      </c>
      <c r="AH72" s="17" t="str">
        <f t="shared" ca="1" si="24"/>
        <v>13</v>
      </c>
    </row>
  </sheetData>
  <phoneticPr fontId="7" type="noConversion"/>
  <pageMargins left="0.7" right="0.7" top="0.75" bottom="0.75" header="0.3" footer="0.3"/>
  <pageSetup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?mso-contentType ?>
<FormTemplates xmlns="http://schemas.microsoft.com/sharepoint/v3/contenttype/forms">
  <Display>DocumentLibraryForm</Display>
  <Edit>AssetEditForm</Edit>
  <New>DocumentLibraryForm</New>
</FormTemplates>
</file>

<file path=customXml/itemProps1.xml><?xml version="1.0" encoding="utf-8"?>
<ds:datastoreItem xmlns:ds="http://schemas.openxmlformats.org/officeDocument/2006/customXml" ds:itemID="{2CD552CE-B979-4BDB-9FB1-264C1B806DC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Sheet</vt:lpstr>
      </vt:variant>
      <vt:variant>
        <vt:i4>4</vt:i4>
      </vt:variant>
      <vt:variant>
        <vt:lpstr>Named Range</vt:lpstr>
      </vt:variant>
      <vt:variant>
        <vt:i4>9</vt:i4>
      </vt:variant>
    </vt:vector>
  </HeadingPairs>
  <TitlesOfParts>
    <vt:vector size="13" baseType="lpstr">
      <vt:lpstr>Project日程表 1</vt:lpstr>
      <vt:lpstr>Project日程表2</vt:lpstr>
      <vt:lpstr>Project日程表3</vt:lpstr>
      <vt:lpstr>计算</vt:lpstr>
      <vt:lpstr>period_selected</vt:lpstr>
      <vt:lpstr>'Project日程表 1'!Print_Area</vt:lpstr>
      <vt:lpstr>Project日程表3!Print_Area</vt:lpstr>
      <vt:lpstr>ProjectEnd</vt:lpstr>
      <vt:lpstr>ProjectStart</vt:lpstr>
      <vt:lpstr>StartDate</vt:lpstr>
      <vt:lpstr>StartDateWindow</vt:lpstr>
      <vt:lpstr>WindowDays</vt:lpstr>
      <vt:lpstr>WindowOffset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keywords/>
  <cp:lastModifiedBy/>
  <dcterms:created xsi:type="dcterms:W3CDTF">2013-03-29T17:08:09Z</dcterms:created>
  <dcterms:modified xsi:type="dcterms:W3CDTF">2020-03-14T04:39:19Z</dcterms:modified>
  <cp:version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TemplateID">
    <vt:lpwstr>TC029300439991</vt:lpwstr>
  </property>
</Properties>
</file>