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0" yWindow="0" windowWidth="19320" windowHeight="12570" activeTab="2"/>
  </bookViews>
  <sheets>
    <sheet name="Project日程表 1" sheetId="3" r:id="rId1"/>
    <sheet name="Project日程表2" sheetId="1" r:id="rId2"/>
    <sheet name="Project日程表3" sheetId="4" r:id="rId3"/>
    <sheet name="计算" sheetId="2" state="hidden" r:id="rId4"/>
  </sheets>
  <definedNames>
    <definedName name="Actual">(PeriodInActual*(Project日程表3!$E1&gt;0))*PeriodInPlan</definedName>
    <definedName name="ActualBeyond">PeriodInActual*(Project日程表3!$E1&gt;0)</definedName>
    <definedName name="DayRails">StartDateWindow+ROW(Project日程表2!$1:$25)-1</definedName>
    <definedName name="GridCalc">IFERROR(计算!$A1/SUMPRODUCT( (Activities[Id]=计算!$C1)*(Activities[开始]&lt;=计算!A$31)*((Activities[结束]&gt;=计算!A$31)+(LEN(Activities[结束])=0)*(Activities[开始]=计算!A$31)) ),NA())</definedName>
    <definedName name="PercentComplete">PercentCompleteBeyond*PeriodInPlan</definedName>
    <definedName name="PercentCompleteBeyond">(Project日程表3!A$8=MEDIAN(Project日程表3!A$8,Project日程表3!$E1,Project日程表3!$E1+Project日程表3!$F1)*(Project日程表3!$E1&gt;0))*((Project日程表3!A$8&lt;(INT(Project日程表3!$E1+Project日程表3!$F1*Project日程表3!$G1)))+(Project日程表3!A$8=Project日程表3!$E1))*(Project日程表3!$G1&gt;0)</definedName>
    <definedName name="period_selected">Project日程表3!$N$3</definedName>
    <definedName name="PeriodInActual">Project日程表3!A$8=MEDIAN(Project日程表3!A$8,Project日程表3!$E1,Project日程表3!$E1+Project日程表3!$F1-1)</definedName>
    <definedName name="PeriodInPlan">Project日程表3!A$8=MEDIAN(Project日程表3!A$8,Project日程表3!$C1,Project日程表3!$C1+Project日程表3!$D1-1)</definedName>
    <definedName name="Plan">PeriodInPlan*(Project日程表3!$C1&gt;0)</definedName>
    <definedName name="_xlnm.Print_Area" localSheetId="0">'Project日程表 1'!$A$1:$N$17</definedName>
    <definedName name="_xlnm.Print_Area" localSheetId="2">Project日程表3!$A$1:$BA$35</definedName>
    <definedName name="ProjectEnd">'Project日程表 1'!$L$21</definedName>
    <definedName name="ProjectStart">'Project日程表 1'!$L$19</definedName>
    <definedName name="StartDate">计算!$D$28</definedName>
    <definedName name="StartDateWindow">计算!$D$25</definedName>
    <definedName name="WindowDays">计算!$D$29</definedName>
    <definedName name="WindowOffset">计算!$D$26</definedName>
  </definedNames>
  <calcPr calcId="144525"/>
</workbook>
</file>

<file path=xl/calcChain.xml><?xml version="1.0" encoding="utf-8"?>
<calcChain xmlns="http://schemas.openxmlformats.org/spreadsheetml/2006/main">
  <c r="E20" i="3" l="1"/>
  <c r="E21" i="3"/>
  <c r="E22" i="3"/>
  <c r="E23" i="3"/>
  <c r="E24" i="3"/>
  <c r="E25" i="3"/>
  <c r="E26" i="3"/>
  <c r="E27" i="3"/>
  <c r="E28" i="3"/>
  <c r="E29" i="3"/>
  <c r="E30" i="3"/>
  <c r="E31" i="3"/>
  <c r="D20" i="1" l="1"/>
  <c r="D23" i="1" l="1"/>
  <c r="D24" i="1" s="1"/>
  <c r="D3" i="2"/>
  <c r="F71" i="2"/>
  <c r="G71" i="2" s="1"/>
  <c r="H71" i="2" s="1"/>
  <c r="I71" i="2" s="1"/>
  <c r="J71" i="2" s="1"/>
  <c r="K71" i="2" s="1"/>
  <c r="L71" i="2" s="1"/>
  <c r="M71" i="2" s="1"/>
  <c r="N71" i="2" s="1"/>
  <c r="O71" i="2" s="1"/>
  <c r="P71" i="2" s="1"/>
  <c r="Q71" i="2" s="1"/>
  <c r="R71" i="2" s="1"/>
  <c r="S71" i="2" s="1"/>
  <c r="T71" i="2" s="1"/>
  <c r="U71" i="2" s="1"/>
  <c r="V71" i="2" s="1"/>
  <c r="W71" i="2" s="1"/>
  <c r="X71" i="2" s="1"/>
  <c r="Y71" i="2" s="1"/>
  <c r="Z71" i="2" s="1"/>
  <c r="AA71" i="2" s="1"/>
  <c r="AB71" i="2" s="1"/>
  <c r="AC71" i="2" s="1"/>
  <c r="AD71" i="2" s="1"/>
  <c r="AE71" i="2" s="1"/>
  <c r="AF71" i="2" s="1"/>
  <c r="AG71" i="2" s="1"/>
  <c r="AH71" i="2" s="1"/>
  <c r="F69" i="2"/>
  <c r="G69" i="2" s="1"/>
  <c r="H69" i="2" s="1"/>
  <c r="I69" i="2" s="1"/>
  <c r="J69" i="2" s="1"/>
  <c r="K69" i="2" s="1"/>
  <c r="L69" i="2" s="1"/>
  <c r="M69" i="2" s="1"/>
  <c r="N69" i="2" s="1"/>
  <c r="O69" i="2" s="1"/>
  <c r="P69" i="2" s="1"/>
  <c r="Q69" i="2" s="1"/>
  <c r="R69" i="2" s="1"/>
  <c r="S69" i="2" s="1"/>
  <c r="T69" i="2" s="1"/>
  <c r="U69" i="2" s="1"/>
  <c r="V69" i="2" s="1"/>
  <c r="W69" i="2" s="1"/>
  <c r="X69" i="2" s="1"/>
  <c r="Y69" i="2" s="1"/>
  <c r="Z69" i="2" s="1"/>
  <c r="AA69" i="2" s="1"/>
  <c r="AB69" i="2" s="1"/>
  <c r="AC69" i="2" s="1"/>
  <c r="AD69" i="2" s="1"/>
  <c r="AE69" i="2" s="1"/>
  <c r="AF69" i="2" s="1"/>
  <c r="AG69" i="2" s="1"/>
  <c r="AH69" i="2" s="1"/>
  <c r="E24" i="1" l="1"/>
  <c r="D25" i="1"/>
  <c r="A33" i="2"/>
  <c r="A34" i="2" s="1"/>
  <c r="A35" i="2" s="1"/>
  <c r="A36" i="2" s="1"/>
  <c r="A37" i="2" s="1"/>
  <c r="A38" i="2" s="1"/>
  <c r="A39" i="2" s="1"/>
  <c r="A40" i="2" s="1"/>
  <c r="D28" i="2"/>
  <c r="D25" i="2" s="1"/>
  <c r="E14" i="2"/>
  <c r="E13" i="2"/>
  <c r="E12" i="2"/>
  <c r="E11" i="2"/>
  <c r="E10" i="2"/>
  <c r="E9" i="2"/>
  <c r="E8" i="2"/>
  <c r="E7" i="2"/>
  <c r="E6" i="2"/>
  <c r="B23" i="1"/>
  <c r="D26" i="1" l="1"/>
  <c r="D27" i="1" s="1"/>
  <c r="E27" i="1" s="1"/>
  <c r="E25" i="1"/>
  <c r="E31" i="2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R31" i="2" s="1"/>
  <c r="S31" i="2" s="1"/>
  <c r="T31" i="2" s="1"/>
  <c r="U31" i="2" s="1"/>
  <c r="V31" i="2" s="1"/>
  <c r="W31" i="2" s="1"/>
  <c r="X31" i="2" s="1"/>
  <c r="Y31" i="2" s="1"/>
  <c r="Z31" i="2" s="1"/>
  <c r="AA31" i="2" s="1"/>
  <c r="AB31" i="2" s="1"/>
  <c r="AC31" i="2" s="1"/>
  <c r="AD31" i="2" s="1"/>
  <c r="AE31" i="2" s="1"/>
  <c r="AF31" i="2" s="1"/>
  <c r="AG31" i="2" s="1"/>
  <c r="AH31" i="2" s="1"/>
  <c r="AH55" i="2" s="1"/>
  <c r="AH70" i="2" s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D28" i="1" l="1"/>
  <c r="D29" i="1" s="1"/>
  <c r="D30" i="1" s="1"/>
  <c r="D31" i="1" s="1"/>
  <c r="AH72" i="2"/>
  <c r="AH56" i="2"/>
  <c r="J55" i="2"/>
  <c r="J70" i="2" s="1"/>
  <c r="P43" i="2"/>
  <c r="U55" i="2"/>
  <c r="U70" i="2" s="1"/>
  <c r="I55" i="2"/>
  <c r="I70" i="2" s="1"/>
  <c r="I43" i="2"/>
  <c r="AB55" i="2"/>
  <c r="AB70" i="2" s="1"/>
  <c r="P55" i="2"/>
  <c r="P70" i="2" s="1"/>
  <c r="G55" i="2"/>
  <c r="G70" i="2" s="1"/>
  <c r="M55" i="2"/>
  <c r="M70" i="2" s="1"/>
  <c r="J43" i="2"/>
  <c r="N43" i="2"/>
  <c r="U43" i="2"/>
  <c r="AF55" i="2"/>
  <c r="AF70" i="2" s="1"/>
  <c r="AF43" i="2"/>
  <c r="Z43" i="2"/>
  <c r="T43" i="2"/>
  <c r="AG43" i="2"/>
  <c r="Y43" i="2"/>
  <c r="Z55" i="2"/>
  <c r="Z70" i="2" s="1"/>
  <c r="AB43" i="2"/>
  <c r="AA43" i="2"/>
  <c r="S43" i="2"/>
  <c r="T55" i="2"/>
  <c r="T70" i="2" s="1"/>
  <c r="M43" i="2"/>
  <c r="V43" i="2"/>
  <c r="O43" i="2"/>
  <c r="G43" i="2"/>
  <c r="H55" i="2"/>
  <c r="H70" i="2" s="1"/>
  <c r="L55" i="2"/>
  <c r="L70" i="2" s="1"/>
  <c r="AD55" i="2"/>
  <c r="AD70" i="2" s="1"/>
  <c r="X55" i="2"/>
  <c r="X70" i="2" s="1"/>
  <c r="R55" i="2"/>
  <c r="R70" i="2" s="1"/>
  <c r="V55" i="2"/>
  <c r="V70" i="2" s="1"/>
  <c r="Y55" i="2"/>
  <c r="Y70" i="2" s="1"/>
  <c r="O55" i="2"/>
  <c r="O70" i="2" s="1"/>
  <c r="N55" i="2"/>
  <c r="N70" i="2" s="1"/>
  <c r="H43" i="2"/>
  <c r="F55" i="2"/>
  <c r="F70" i="2" s="1"/>
  <c r="S55" i="2"/>
  <c r="S70" i="2" s="1"/>
  <c r="X43" i="2"/>
  <c r="AD43" i="2"/>
  <c r="R43" i="2"/>
  <c r="AG55" i="2"/>
  <c r="AG70" i="2" s="1"/>
  <c r="L43" i="2"/>
  <c r="AA55" i="2"/>
  <c r="AA70" i="2" s="1"/>
  <c r="F43" i="2"/>
  <c r="K43" i="2"/>
  <c r="AE55" i="2"/>
  <c r="AE70" i="2" s="1"/>
  <c r="AC43" i="2"/>
  <c r="W43" i="2"/>
  <c r="E43" i="2"/>
  <c r="AH43" i="2"/>
  <c r="Q55" i="2"/>
  <c r="Q70" i="2" s="1"/>
  <c r="AE43" i="2"/>
  <c r="K55" i="2"/>
  <c r="K70" i="2" s="1"/>
  <c r="E55" i="2"/>
  <c r="E70" i="2" s="1"/>
  <c r="Q43" i="2"/>
  <c r="W55" i="2"/>
  <c r="W70" i="2" s="1"/>
  <c r="AC55" i="2"/>
  <c r="AC70" i="2" s="1"/>
  <c r="AI31" i="2"/>
  <c r="E28" i="1" l="1"/>
  <c r="E29" i="1"/>
  <c r="P56" i="2"/>
  <c r="D32" i="1"/>
  <c r="E31" i="1"/>
  <c r="AA72" i="2"/>
  <c r="E72" i="2"/>
  <c r="F72" i="2"/>
  <c r="J56" i="2"/>
  <c r="AE72" i="2"/>
  <c r="AD72" i="2"/>
  <c r="AB72" i="2"/>
  <c r="X72" i="2"/>
  <c r="Z72" i="2"/>
  <c r="Q72" i="2"/>
  <c r="O72" i="2"/>
  <c r="L72" i="2"/>
  <c r="T72" i="2"/>
  <c r="S72" i="2"/>
  <c r="K72" i="2"/>
  <c r="Y72" i="2"/>
  <c r="I72" i="2"/>
  <c r="H72" i="2"/>
  <c r="V72" i="2"/>
  <c r="M72" i="2"/>
  <c r="U72" i="2"/>
  <c r="R56" i="2"/>
  <c r="R72" i="2"/>
  <c r="G72" i="2"/>
  <c r="AF72" i="2"/>
  <c r="P72" i="2"/>
  <c r="J72" i="2"/>
  <c r="W72" i="2"/>
  <c r="AG72" i="2"/>
  <c r="N72" i="2"/>
  <c r="AC72" i="2"/>
  <c r="AF56" i="2"/>
  <c r="G56" i="2"/>
  <c r="M56" i="2"/>
  <c r="U56" i="2"/>
  <c r="Y56" i="2"/>
  <c r="I56" i="2"/>
  <c r="AA56" i="2"/>
  <c r="E56" i="2"/>
  <c r="Z56" i="2"/>
  <c r="AE56" i="2"/>
  <c r="AD56" i="2"/>
  <c r="AB56" i="2"/>
  <c r="Q56" i="2"/>
  <c r="O56" i="2"/>
  <c r="F56" i="2"/>
  <c r="T56" i="2"/>
  <c r="H56" i="2"/>
  <c r="L56" i="2"/>
  <c r="AG56" i="2"/>
  <c r="X56" i="2"/>
  <c r="N56" i="2"/>
  <c r="S56" i="2"/>
  <c r="V56" i="2"/>
  <c r="K56" i="2"/>
  <c r="AC56" i="2"/>
  <c r="W56" i="2"/>
  <c r="D58" i="2"/>
  <c r="D59" i="2" s="1"/>
  <c r="D33" i="1" l="1"/>
  <c r="D34" i="1" s="1"/>
  <c r="E32" i="1"/>
  <c r="D61" i="2"/>
  <c r="D62" i="2" s="1"/>
  <c r="D65" i="2"/>
  <c r="Q65" i="2" s="1"/>
  <c r="AH58" i="2"/>
  <c r="AH59" i="2" s="1"/>
  <c r="AB58" i="2"/>
  <c r="AB59" i="2" s="1"/>
  <c r="V58" i="2"/>
  <c r="V59" i="2" s="1"/>
  <c r="P58" i="2"/>
  <c r="P59" i="2" s="1"/>
  <c r="J58" i="2"/>
  <c r="J59" i="2" s="1"/>
  <c r="M58" i="2"/>
  <c r="M59" i="2" s="1"/>
  <c r="R58" i="2"/>
  <c r="R59" i="2" s="1"/>
  <c r="AG58" i="2"/>
  <c r="AG59" i="2" s="1"/>
  <c r="AA58" i="2"/>
  <c r="AA59" i="2" s="1"/>
  <c r="U58" i="2"/>
  <c r="U59" i="2" s="1"/>
  <c r="O58" i="2"/>
  <c r="O59" i="2" s="1"/>
  <c r="I58" i="2"/>
  <c r="I59" i="2" s="1"/>
  <c r="X58" i="2"/>
  <c r="X59" i="2" s="1"/>
  <c r="AF58" i="2"/>
  <c r="AF59" i="2" s="1"/>
  <c r="Z58" i="2"/>
  <c r="Z59" i="2" s="1"/>
  <c r="T58" i="2"/>
  <c r="T59" i="2" s="1"/>
  <c r="N58" i="2"/>
  <c r="N59" i="2" s="1"/>
  <c r="H58" i="2"/>
  <c r="H59" i="2" s="1"/>
  <c r="G58" i="2"/>
  <c r="G59" i="2" s="1"/>
  <c r="L58" i="2"/>
  <c r="L59" i="2" s="1"/>
  <c r="AE58" i="2"/>
  <c r="AE59" i="2" s="1"/>
  <c r="Y58" i="2"/>
  <c r="Y59" i="2" s="1"/>
  <c r="S58" i="2"/>
  <c r="S59" i="2" s="1"/>
  <c r="AD58" i="2"/>
  <c r="AD59" i="2" s="1"/>
  <c r="AC58" i="2"/>
  <c r="AC59" i="2" s="1"/>
  <c r="W58" i="2"/>
  <c r="W59" i="2" s="1"/>
  <c r="Q58" i="2"/>
  <c r="Q59" i="2" s="1"/>
  <c r="K58" i="2"/>
  <c r="K59" i="2" s="1"/>
  <c r="E58" i="2"/>
  <c r="E59" i="2" s="1"/>
  <c r="F58" i="2"/>
  <c r="F59" i="2" s="1"/>
  <c r="E33" i="1" l="1"/>
  <c r="AA65" i="2"/>
  <c r="R65" i="2"/>
  <c r="AE65" i="2"/>
  <c r="AF65" i="2"/>
  <c r="U65" i="2"/>
  <c r="T65" i="2"/>
  <c r="Z65" i="2"/>
  <c r="K65" i="2"/>
  <c r="N65" i="2"/>
  <c r="I65" i="2"/>
  <c r="E65" i="2"/>
  <c r="Y65" i="2"/>
  <c r="J65" i="2"/>
  <c r="P65" i="2"/>
  <c r="AH65" i="2"/>
  <c r="F65" i="2"/>
  <c r="AG65" i="2"/>
  <c r="AC65" i="2"/>
  <c r="G65" i="2"/>
  <c r="D66" i="2"/>
  <c r="P66" i="2" s="1"/>
  <c r="H65" i="2"/>
  <c r="W65" i="2"/>
  <c r="L65" i="2"/>
  <c r="M65" i="2"/>
  <c r="AD65" i="2"/>
  <c r="AB65" i="2"/>
  <c r="V65" i="2"/>
  <c r="O65" i="2"/>
  <c r="S65" i="2"/>
  <c r="X65" i="2"/>
  <c r="AH61" i="2"/>
  <c r="AH62" i="2" s="1"/>
  <c r="P61" i="2"/>
  <c r="P62" i="2" s="1"/>
  <c r="U61" i="2"/>
  <c r="U62" i="2" s="1"/>
  <c r="AG61" i="2"/>
  <c r="AG62" i="2" s="1"/>
  <c r="AF61" i="2"/>
  <c r="AF62" i="2" s="1"/>
  <c r="Z61" i="2"/>
  <c r="Z62" i="2" s="1"/>
  <c r="T61" i="2"/>
  <c r="T62" i="2" s="1"/>
  <c r="N61" i="2"/>
  <c r="N62" i="2" s="1"/>
  <c r="H61" i="2"/>
  <c r="H62" i="2" s="1"/>
  <c r="V61" i="2"/>
  <c r="V62" i="2" s="1"/>
  <c r="I61" i="2"/>
  <c r="I62" i="2" s="1"/>
  <c r="AE61" i="2"/>
  <c r="AE62" i="2" s="1"/>
  <c r="Y61" i="2"/>
  <c r="Y62" i="2" s="1"/>
  <c r="S61" i="2"/>
  <c r="S62" i="2" s="1"/>
  <c r="M61" i="2"/>
  <c r="M62" i="2" s="1"/>
  <c r="G61" i="2"/>
  <c r="G62" i="2" s="1"/>
  <c r="AD61" i="2"/>
  <c r="AD62" i="2" s="1"/>
  <c r="X61" i="2"/>
  <c r="X62" i="2" s="1"/>
  <c r="R61" i="2"/>
  <c r="R62" i="2" s="1"/>
  <c r="L61" i="2"/>
  <c r="L62" i="2" s="1"/>
  <c r="F61" i="2"/>
  <c r="F62" i="2" s="1"/>
  <c r="AC61" i="2"/>
  <c r="AC62" i="2" s="1"/>
  <c r="W61" i="2"/>
  <c r="W62" i="2" s="1"/>
  <c r="K61" i="2"/>
  <c r="K62" i="2" s="1"/>
  <c r="E61" i="2"/>
  <c r="E62" i="2" s="1"/>
  <c r="AB61" i="2"/>
  <c r="AB62" i="2" s="1"/>
  <c r="J61" i="2"/>
  <c r="J62" i="2" s="1"/>
  <c r="AA61" i="2"/>
  <c r="AA62" i="2" s="1"/>
  <c r="O61" i="2"/>
  <c r="O62" i="2" s="1"/>
  <c r="Q61" i="2"/>
  <c r="Q62" i="2" s="1"/>
  <c r="E15" i="2" l="1" a="1"/>
  <c r="E15" i="2" s="1"/>
  <c r="E16" i="2" s="1" a="1"/>
  <c r="E16" i="2" s="1"/>
  <c r="E17" i="2" s="1" a="1"/>
  <c r="E17" i="2" s="1"/>
  <c r="E18" i="2" s="1" a="1"/>
  <c r="E18" i="2" s="1"/>
  <c r="E19" i="2" s="1" a="1"/>
  <c r="E19" i="2" s="1"/>
  <c r="E20" i="2" s="1" a="1"/>
  <c r="E20" i="2" s="1"/>
  <c r="E21" i="2" s="1" a="1"/>
  <c r="E21" i="2" s="1"/>
  <c r="E22" i="2" s="1" a="1"/>
  <c r="E22" i="2" s="1"/>
  <c r="E23" i="2" s="1" a="1"/>
  <c r="E23" i="2" s="1"/>
  <c r="D9" i="2"/>
  <c r="D11" i="2" s="1"/>
  <c r="F18" i="2" s="1"/>
  <c r="C35" i="2" s="1"/>
  <c r="AI35" i="2" s="1"/>
  <c r="AH66" i="2"/>
  <c r="H66" i="2"/>
  <c r="U66" i="2"/>
  <c r="F66" i="2"/>
  <c r="Z66" i="2"/>
  <c r="AE66" i="2"/>
  <c r="AF66" i="2"/>
  <c r="R66" i="2"/>
  <c r="Y66" i="2"/>
  <c r="AC66" i="2"/>
  <c r="W66" i="2"/>
  <c r="O66" i="2"/>
  <c r="AB66" i="2"/>
  <c r="V66" i="2"/>
  <c r="AD66" i="2"/>
  <c r="X66" i="2"/>
  <c r="AA66" i="2"/>
  <c r="Q66" i="2"/>
  <c r="I66" i="2"/>
  <c r="S66" i="2"/>
  <c r="K66" i="2"/>
  <c r="T66" i="2"/>
  <c r="M66" i="2"/>
  <c r="E66" i="2"/>
  <c r="N66" i="2"/>
  <c r="G66" i="2"/>
  <c r="J66" i="2"/>
  <c r="L66" i="2"/>
  <c r="AG66" i="2"/>
  <c r="C47" i="2" l="1"/>
  <c r="D47" i="2" s="1"/>
  <c r="AC35" i="2"/>
  <c r="S35" i="2"/>
  <c r="P35" i="2"/>
  <c r="D35" i="2"/>
  <c r="X35" i="2"/>
  <c r="E35" i="2"/>
  <c r="U35" i="2"/>
  <c r="AE35" i="2"/>
  <c r="G35" i="2"/>
  <c r="L35" i="2"/>
  <c r="Q35" i="2"/>
  <c r="AB35" i="2"/>
  <c r="AG35" i="2"/>
  <c r="AF35" i="2"/>
  <c r="F19" i="2"/>
  <c r="C36" i="2" s="1"/>
  <c r="AI36" i="2" s="1"/>
  <c r="Y35" i="2"/>
  <c r="M35" i="2"/>
  <c r="AD35" i="2"/>
  <c r="R35" i="2"/>
  <c r="F35" i="2"/>
  <c r="W35" i="2"/>
  <c r="K35" i="2"/>
  <c r="AH35" i="2"/>
  <c r="V35" i="2"/>
  <c r="J35" i="2"/>
  <c r="AA35" i="2"/>
  <c r="O35" i="2"/>
  <c r="T35" i="2"/>
  <c r="H35" i="2"/>
  <c r="I35" i="2"/>
  <c r="Z35" i="2"/>
  <c r="N35" i="2"/>
  <c r="F16" i="2"/>
  <c r="C33" i="2" s="1"/>
  <c r="AI33" i="2" s="1"/>
  <c r="F17" i="2"/>
  <c r="C34" i="2" s="1"/>
  <c r="I34" i="2" s="1"/>
  <c r="F15" i="2"/>
  <c r="C32" i="2" s="1"/>
  <c r="D32" i="2" s="1"/>
  <c r="F20" i="2"/>
  <c r="C37" i="2" s="1"/>
  <c r="F22" i="2"/>
  <c r="C39" i="2" s="1"/>
  <c r="F21" i="2"/>
  <c r="C38" i="2" s="1"/>
  <c r="F23" i="2"/>
  <c r="C40" i="2" s="1"/>
  <c r="AG47" i="2" l="1"/>
  <c r="O47" i="2"/>
  <c r="W47" i="2"/>
  <c r="AA47" i="2"/>
  <c r="AE47" i="2"/>
  <c r="AD47" i="2"/>
  <c r="E47" i="2"/>
  <c r="P47" i="2"/>
  <c r="R47" i="2"/>
  <c r="AH36" i="2"/>
  <c r="AH48" i="2" s="1"/>
  <c r="F47" i="2"/>
  <c r="Y36" i="2"/>
  <c r="R36" i="2"/>
  <c r="O36" i="2"/>
  <c r="I33" i="2"/>
  <c r="T47" i="2"/>
  <c r="U47" i="2"/>
  <c r="X47" i="2"/>
  <c r="AB47" i="2"/>
  <c r="S47" i="2"/>
  <c r="F34" i="2"/>
  <c r="AC34" i="2"/>
  <c r="C44" i="2"/>
  <c r="D44" i="2" s="1"/>
  <c r="D34" i="2"/>
  <c r="C46" i="2"/>
  <c r="D46" i="2" s="1"/>
  <c r="AI34" i="2"/>
  <c r="L47" i="2"/>
  <c r="AF47" i="2"/>
  <c r="D36" i="2"/>
  <c r="Q47" i="2"/>
  <c r="W36" i="2"/>
  <c r="J36" i="2"/>
  <c r="T36" i="2"/>
  <c r="J33" i="2"/>
  <c r="AH47" i="2"/>
  <c r="AD36" i="2"/>
  <c r="F36" i="2"/>
  <c r="K36" i="2"/>
  <c r="V36" i="2"/>
  <c r="AA36" i="2"/>
  <c r="AF36" i="2"/>
  <c r="H36" i="2"/>
  <c r="M36" i="2"/>
  <c r="C48" i="2"/>
  <c r="D48" i="2" s="1"/>
  <c r="M33" i="2"/>
  <c r="X33" i="2"/>
  <c r="V47" i="2"/>
  <c r="J47" i="2"/>
  <c r="K47" i="2"/>
  <c r="AC47" i="2"/>
  <c r="Y34" i="2"/>
  <c r="V34" i="2"/>
  <c r="S34" i="2"/>
  <c r="P34" i="2"/>
  <c r="Y47" i="2"/>
  <c r="H47" i="2"/>
  <c r="M47" i="2"/>
  <c r="G47" i="2"/>
  <c r="X36" i="2"/>
  <c r="L36" i="2"/>
  <c r="AC36" i="2"/>
  <c r="Q36" i="2"/>
  <c r="E36" i="2"/>
  <c r="AB36" i="2"/>
  <c r="P36" i="2"/>
  <c r="AG36" i="2"/>
  <c r="U36" i="2"/>
  <c r="I36" i="2"/>
  <c r="Z36" i="2"/>
  <c r="N36" i="2"/>
  <c r="AE36" i="2"/>
  <c r="S36" i="2"/>
  <c r="G36" i="2"/>
  <c r="R32" i="2"/>
  <c r="AF33" i="2"/>
  <c r="W33" i="2"/>
  <c r="Z33" i="2"/>
  <c r="E33" i="2"/>
  <c r="N47" i="2"/>
  <c r="I47" i="2"/>
  <c r="F32" i="2"/>
  <c r="V32" i="2"/>
  <c r="AA33" i="2"/>
  <c r="H33" i="2"/>
  <c r="R33" i="2"/>
  <c r="AH33" i="2"/>
  <c r="AH45" i="2" s="1"/>
  <c r="D33" i="2"/>
  <c r="S33" i="2"/>
  <c r="AC33" i="2"/>
  <c r="P33" i="2"/>
  <c r="T34" i="2"/>
  <c r="AD34" i="2"/>
  <c r="K34" i="2"/>
  <c r="AA34" i="2"/>
  <c r="N34" i="2"/>
  <c r="X34" i="2"/>
  <c r="E34" i="2"/>
  <c r="U34" i="2"/>
  <c r="AF34" i="2"/>
  <c r="H34" i="2"/>
  <c r="H46" i="2" s="1"/>
  <c r="M34" i="2"/>
  <c r="R34" i="2"/>
  <c r="W34" i="2"/>
  <c r="AH34" i="2"/>
  <c r="J34" i="2"/>
  <c r="I46" i="2" s="1"/>
  <c r="O34" i="2"/>
  <c r="Z34" i="2"/>
  <c r="AE34" i="2"/>
  <c r="G34" i="2"/>
  <c r="L34" i="2"/>
  <c r="Q34" i="2"/>
  <c r="AB34" i="2"/>
  <c r="AG34" i="2"/>
  <c r="Z47" i="2"/>
  <c r="P32" i="2"/>
  <c r="AE32" i="2"/>
  <c r="AB32" i="2"/>
  <c r="O32" i="2"/>
  <c r="AG33" i="2"/>
  <c r="N33" i="2"/>
  <c r="O33" i="2"/>
  <c r="T33" i="2"/>
  <c r="Y33" i="2"/>
  <c r="AD33" i="2"/>
  <c r="F33" i="2"/>
  <c r="K33" i="2"/>
  <c r="V33" i="2"/>
  <c r="C45" i="2"/>
  <c r="D45" i="2" s="1"/>
  <c r="U33" i="2"/>
  <c r="AE33" i="2"/>
  <c r="G33" i="2"/>
  <c r="L33" i="2"/>
  <c r="Q33" i="2"/>
  <c r="AB33" i="2"/>
  <c r="Y32" i="2"/>
  <c r="AC32" i="2"/>
  <c r="AD32" i="2"/>
  <c r="Z32" i="2"/>
  <c r="AA32" i="2"/>
  <c r="W32" i="2"/>
  <c r="H32" i="2"/>
  <c r="AG32" i="2"/>
  <c r="K32" i="2"/>
  <c r="X32" i="2"/>
  <c r="T32" i="2"/>
  <c r="Q32" i="2"/>
  <c r="L32" i="2"/>
  <c r="E32" i="2"/>
  <c r="M32" i="2"/>
  <c r="N32" i="2"/>
  <c r="I32" i="2"/>
  <c r="U32" i="2"/>
  <c r="J32" i="2"/>
  <c r="AI32" i="2"/>
  <c r="S32" i="2"/>
  <c r="G32" i="2"/>
  <c r="AF32" i="2"/>
  <c r="AH32" i="2"/>
  <c r="C52" i="2"/>
  <c r="D52" i="2" s="1"/>
  <c r="AI40" i="2"/>
  <c r="C51" i="2"/>
  <c r="D51" i="2" s="1"/>
  <c r="AI39" i="2"/>
  <c r="C49" i="2"/>
  <c r="D49" i="2" s="1"/>
  <c r="AI37" i="2"/>
  <c r="C50" i="2"/>
  <c r="D50" i="2" s="1"/>
  <c r="AI38" i="2"/>
  <c r="E38" i="2"/>
  <c r="K38" i="2"/>
  <c r="Q38" i="2"/>
  <c r="W38" i="2"/>
  <c r="AC38" i="2"/>
  <c r="F38" i="2"/>
  <c r="L38" i="2"/>
  <c r="R38" i="2"/>
  <c r="X38" i="2"/>
  <c r="AD38" i="2"/>
  <c r="G38" i="2"/>
  <c r="M38" i="2"/>
  <c r="S38" i="2"/>
  <c r="Y38" i="2"/>
  <c r="AE38" i="2"/>
  <c r="H38" i="2"/>
  <c r="N38" i="2"/>
  <c r="T38" i="2"/>
  <c r="Z38" i="2"/>
  <c r="AF38" i="2"/>
  <c r="I38" i="2"/>
  <c r="O38" i="2"/>
  <c r="U38" i="2"/>
  <c r="AA38" i="2"/>
  <c r="AG38" i="2"/>
  <c r="J38" i="2"/>
  <c r="P38" i="2"/>
  <c r="V38" i="2"/>
  <c r="AB38" i="2"/>
  <c r="AH38" i="2"/>
  <c r="I40" i="2"/>
  <c r="AG40" i="2"/>
  <c r="V40" i="2"/>
  <c r="Q40" i="2"/>
  <c r="F40" i="2"/>
  <c r="J40" i="2"/>
  <c r="AH40" i="2"/>
  <c r="AD40" i="2"/>
  <c r="E40" i="2"/>
  <c r="AC40" i="2"/>
  <c r="X40" i="2"/>
  <c r="L40" i="2"/>
  <c r="G40" i="2"/>
  <c r="M40" i="2"/>
  <c r="S40" i="2"/>
  <c r="Y40" i="2"/>
  <c r="AE40" i="2"/>
  <c r="H40" i="2"/>
  <c r="N40" i="2"/>
  <c r="T40" i="2"/>
  <c r="Z40" i="2"/>
  <c r="AF40" i="2"/>
  <c r="O40" i="2"/>
  <c r="U40" i="2"/>
  <c r="AA40" i="2"/>
  <c r="P40" i="2"/>
  <c r="AB40" i="2"/>
  <c r="K40" i="2"/>
  <c r="W40" i="2"/>
  <c r="R40" i="2"/>
  <c r="J39" i="2"/>
  <c r="P39" i="2"/>
  <c r="AB39" i="2"/>
  <c r="E39" i="2"/>
  <c r="K39" i="2"/>
  <c r="Q39" i="2"/>
  <c r="AC39" i="2"/>
  <c r="S39" i="2"/>
  <c r="F39" i="2"/>
  <c r="L39" i="2"/>
  <c r="R39" i="2"/>
  <c r="X39" i="2"/>
  <c r="AD39" i="2"/>
  <c r="G39" i="2"/>
  <c r="M39" i="2"/>
  <c r="AE39" i="2"/>
  <c r="H39" i="2"/>
  <c r="N39" i="2"/>
  <c r="T39" i="2"/>
  <c r="Z39" i="2"/>
  <c r="AF39" i="2"/>
  <c r="I39" i="2"/>
  <c r="O39" i="2"/>
  <c r="U39" i="2"/>
  <c r="AA39" i="2"/>
  <c r="AG39" i="2"/>
  <c r="V39" i="2"/>
  <c r="AH39" i="2"/>
  <c r="W39" i="2"/>
  <c r="Y39" i="2"/>
  <c r="F37" i="2"/>
  <c r="L37" i="2"/>
  <c r="R37" i="2"/>
  <c r="X37" i="2"/>
  <c r="AD37" i="2"/>
  <c r="G37" i="2"/>
  <c r="M37" i="2"/>
  <c r="S37" i="2"/>
  <c r="Y37" i="2"/>
  <c r="AE37" i="2"/>
  <c r="H37" i="2"/>
  <c r="N37" i="2"/>
  <c r="T37" i="2"/>
  <c r="Z37" i="2"/>
  <c r="AF37" i="2"/>
  <c r="I37" i="2"/>
  <c r="O37" i="2"/>
  <c r="U37" i="2"/>
  <c r="AA37" i="2"/>
  <c r="AG37" i="2"/>
  <c r="J37" i="2"/>
  <c r="P37" i="2"/>
  <c r="V37" i="2"/>
  <c r="AB37" i="2"/>
  <c r="AH37" i="2"/>
  <c r="E37" i="2"/>
  <c r="K37" i="2"/>
  <c r="Q37" i="2"/>
  <c r="W37" i="2"/>
  <c r="AC37" i="2"/>
  <c r="D38" i="2"/>
  <c r="D37" i="2"/>
  <c r="D40" i="2"/>
  <c r="D39" i="2"/>
  <c r="AD46" i="2" l="1"/>
  <c r="T48" i="2"/>
  <c r="AB46" i="2"/>
  <c r="AC46" i="2"/>
  <c r="S46" i="2"/>
  <c r="F48" i="2"/>
  <c r="AF46" i="2"/>
  <c r="H44" i="2"/>
  <c r="U46" i="2"/>
  <c r="J48" i="2"/>
  <c r="N44" i="2"/>
  <c r="L44" i="2"/>
  <c r="Z45" i="2"/>
  <c r="G48" i="2"/>
  <c r="I44" i="2"/>
  <c r="AG48" i="2"/>
  <c r="W44" i="2"/>
  <c r="AA48" i="2"/>
  <c r="AH46" i="2"/>
  <c r="H48" i="2"/>
  <c r="V48" i="2"/>
  <c r="W48" i="2"/>
  <c r="AA44" i="2"/>
  <c r="K44" i="2"/>
  <c r="AD48" i="2"/>
  <c r="O48" i="2"/>
  <c r="M48" i="2"/>
  <c r="I48" i="2"/>
  <c r="AB48" i="2"/>
  <c r="AE48" i="2"/>
  <c r="U48" i="2"/>
  <c r="E48" i="2"/>
  <c r="F46" i="2"/>
  <c r="E46" i="2"/>
  <c r="X48" i="2"/>
  <c r="F44" i="2"/>
  <c r="E44" i="2"/>
  <c r="L45" i="2"/>
  <c r="P48" i="2"/>
  <c r="L48" i="2"/>
  <c r="Z48" i="2"/>
  <c r="AC48" i="2"/>
  <c r="N48" i="2"/>
  <c r="Y48" i="2"/>
  <c r="Q48" i="2"/>
  <c r="K48" i="2"/>
  <c r="R44" i="2"/>
  <c r="P45" i="2"/>
  <c r="G45" i="2"/>
  <c r="E45" i="2"/>
  <c r="V46" i="2"/>
  <c r="F45" i="2"/>
  <c r="AE45" i="2"/>
  <c r="M45" i="2"/>
  <c r="O45" i="2"/>
  <c r="AG45" i="2"/>
  <c r="H45" i="2"/>
  <c r="AB45" i="2"/>
  <c r="AC45" i="2"/>
  <c r="W46" i="2"/>
  <c r="I45" i="2"/>
  <c r="R45" i="2"/>
  <c r="M46" i="2"/>
  <c r="K46" i="2"/>
  <c r="S48" i="2"/>
  <c r="AF48" i="2"/>
  <c r="V45" i="2"/>
  <c r="O46" i="2"/>
  <c r="W45" i="2"/>
  <c r="R48" i="2"/>
  <c r="J45" i="2"/>
  <c r="P46" i="2"/>
  <c r="AA46" i="2"/>
  <c r="T46" i="2"/>
  <c r="P44" i="2"/>
  <c r="V44" i="2"/>
  <c r="S45" i="2"/>
  <c r="Z46" i="2"/>
  <c r="AD44" i="2"/>
  <c r="R46" i="2"/>
  <c r="Q45" i="2"/>
  <c r="Y45" i="2"/>
  <c r="AF45" i="2"/>
  <c r="X46" i="2"/>
  <c r="J46" i="2"/>
  <c r="AA45" i="2"/>
  <c r="T45" i="2"/>
  <c r="X45" i="2"/>
  <c r="T44" i="2"/>
  <c r="N46" i="2"/>
  <c r="K45" i="2"/>
  <c r="AD45" i="2"/>
  <c r="Y46" i="2"/>
  <c r="AE44" i="2"/>
  <c r="O44" i="2"/>
  <c r="AG46" i="2"/>
  <c r="Q46" i="2"/>
  <c r="G46" i="2"/>
  <c r="L46" i="2"/>
  <c r="AE46" i="2"/>
  <c r="U45" i="2"/>
  <c r="N45" i="2"/>
  <c r="G44" i="2"/>
  <c r="Z44" i="2"/>
  <c r="Y44" i="2"/>
  <c r="M44" i="2"/>
  <c r="AH44" i="2"/>
  <c r="X44" i="2"/>
  <c r="Q44" i="2"/>
  <c r="U44" i="2"/>
  <c r="S44" i="2"/>
  <c r="J44" i="2"/>
  <c r="AC51" i="2"/>
  <c r="E50" i="2"/>
  <c r="Z50" i="2"/>
  <c r="H52" i="2"/>
  <c r="AG50" i="2"/>
  <c r="J50" i="2"/>
  <c r="AH52" i="2"/>
  <c r="V51" i="2"/>
  <c r="Y50" i="2"/>
  <c r="AG52" i="2"/>
  <c r="AF52" i="2"/>
  <c r="T52" i="2"/>
  <c r="AE50" i="2"/>
  <c r="M50" i="2"/>
  <c r="F50" i="2"/>
  <c r="AH50" i="2"/>
  <c r="V50" i="2"/>
  <c r="AG51" i="2"/>
  <c r="S52" i="2"/>
  <c r="AD50" i="2"/>
  <c r="AG49" i="2"/>
  <c r="AC50" i="2"/>
  <c r="AE49" i="2"/>
  <c r="AH51" i="2"/>
  <c r="AF51" i="2"/>
  <c r="K50" i="2"/>
  <c r="AB49" i="2"/>
  <c r="S50" i="2"/>
  <c r="O51" i="2"/>
  <c r="L50" i="2"/>
  <c r="AB52" i="2"/>
  <c r="Z49" i="2"/>
  <c r="AA50" i="2"/>
  <c r="Y52" i="2"/>
  <c r="AB50" i="2"/>
  <c r="R50" i="2"/>
  <c r="G52" i="2"/>
  <c r="R52" i="2"/>
  <c r="H49" i="2"/>
  <c r="Q49" i="2"/>
  <c r="T50" i="2"/>
  <c r="X50" i="2"/>
  <c r="N50" i="2"/>
  <c r="U50" i="2"/>
  <c r="AB51" i="2"/>
  <c r="AA51" i="2"/>
  <c r="U51" i="2"/>
  <c r="O49" i="2"/>
  <c r="K51" i="2"/>
  <c r="AA49" i="2"/>
  <c r="H50" i="2"/>
  <c r="AB44" i="2"/>
  <c r="AC44" i="2"/>
  <c r="M52" i="2"/>
  <c r="E51" i="2"/>
  <c r="O50" i="2"/>
  <c r="F51" i="2"/>
  <c r="AD51" i="2"/>
  <c r="N52" i="2"/>
  <c r="U49" i="2"/>
  <c r="J52" i="2"/>
  <c r="AA52" i="2"/>
  <c r="E52" i="2"/>
  <c r="AC52" i="2"/>
  <c r="K52" i="2"/>
  <c r="AD52" i="2"/>
  <c r="W51" i="2"/>
  <c r="F52" i="2"/>
  <c r="G50" i="2"/>
  <c r="Q52" i="2"/>
  <c r="L51" i="2"/>
  <c r="I52" i="2"/>
  <c r="P51" i="2"/>
  <c r="X52" i="2"/>
  <c r="Y49" i="2"/>
  <c r="I50" i="2"/>
  <c r="Z52" i="2"/>
  <c r="Q50" i="2"/>
  <c r="X49" i="2"/>
  <c r="N51" i="2"/>
  <c r="F49" i="2"/>
  <c r="V52" i="2"/>
  <c r="R51" i="2"/>
  <c r="M49" i="2"/>
  <c r="L49" i="2"/>
  <c r="G49" i="2"/>
  <c r="AF50" i="2"/>
  <c r="W50" i="2"/>
  <c r="N49" i="2"/>
  <c r="T49" i="2"/>
  <c r="I49" i="2"/>
  <c r="AH49" i="2"/>
  <c r="W49" i="2"/>
  <c r="AF49" i="2"/>
  <c r="W52" i="2"/>
  <c r="S49" i="2"/>
  <c r="E49" i="2"/>
  <c r="AD49" i="2"/>
  <c r="V49" i="2"/>
  <c r="R49" i="2"/>
  <c r="J49" i="2"/>
  <c r="K49" i="2"/>
  <c r="AC49" i="2"/>
  <c r="P49" i="2"/>
  <c r="L52" i="2"/>
  <c r="J51" i="2"/>
  <c r="I51" i="2"/>
  <c r="X51" i="2"/>
  <c r="AE51" i="2"/>
  <c r="M51" i="2"/>
  <c r="Q51" i="2"/>
  <c r="G51" i="2"/>
  <c r="H51" i="2"/>
  <c r="S51" i="2"/>
  <c r="T51" i="2"/>
  <c r="P50" i="2"/>
  <c r="Z51" i="2"/>
  <c r="Y51" i="2"/>
  <c r="AE52" i="2"/>
  <c r="U52" i="2"/>
  <c r="P52" i="2"/>
  <c r="O52" i="2"/>
  <c r="AF44" i="2" l="1"/>
  <c r="AG44" i="2"/>
</calcChain>
</file>

<file path=xl/sharedStrings.xml><?xml version="1.0" encoding="utf-8"?>
<sst xmlns="http://schemas.openxmlformats.org/spreadsheetml/2006/main" count="107" uniqueCount="88">
  <si>
    <t>Id</t>
  </si>
  <si>
    <t>Project日程表</t>
  </si>
  <si>
    <t>*** 此Sheet应保持为隐藏Status ***</t>
  </si>
  <si>
    <t>Today：</t>
  </si>
  <si>
    <t>窗口活动：</t>
  </si>
  <si>
    <t>计算器窗口启动</t>
  </si>
  <si>
    <t>偏移量</t>
  </si>
  <si>
    <t>开始</t>
  </si>
  <si>
    <t>窗口</t>
  </si>
  <si>
    <t>位置</t>
  </si>
  <si>
    <t>系列</t>
  </si>
  <si>
    <t>活动 ID</t>
  </si>
  <si>
    <t>活动</t>
  </si>
  <si>
    <t>当天</t>
  </si>
  <si>
    <t xml:space="preserve">输入Start Date： </t>
  </si>
  <si>
    <t>结束</t>
  </si>
  <si>
    <t>Notes</t>
  </si>
  <si>
    <t>Project Start</t>
  </si>
  <si>
    <t>里程碑 1</t>
  </si>
  <si>
    <t>Milestone 2</t>
  </si>
  <si>
    <t>Milestone 3</t>
  </si>
  <si>
    <t>Milestone 4</t>
  </si>
  <si>
    <t>里程碑 5</t>
  </si>
  <si>
    <t>里程碑 6</t>
  </si>
  <si>
    <t>里程碑 7</t>
  </si>
  <si>
    <t>里程碑 8</t>
  </si>
  <si>
    <t>里程碑 9</t>
  </si>
  <si>
    <t>里程碑 10</t>
  </si>
  <si>
    <t>Project End</t>
  </si>
  <si>
    <t>签订合约</t>
    <phoneticPr fontId="7" type="noConversion"/>
  </si>
  <si>
    <t>BASELINE</t>
  </si>
  <si>
    <t>里程碑</t>
  </si>
  <si>
    <t>Date</t>
  </si>
  <si>
    <t>Project详细信息</t>
  </si>
  <si>
    <t>日程表</t>
  </si>
  <si>
    <t xml:space="preserve"> 您的Project</t>
  </si>
  <si>
    <t>活动 26</t>
  </si>
  <si>
    <t>活动 25</t>
  </si>
  <si>
    <t>活动 24</t>
  </si>
  <si>
    <t>活动 23</t>
  </si>
  <si>
    <t>活动 22</t>
  </si>
  <si>
    <t>活动 21</t>
  </si>
  <si>
    <t>活动 20</t>
  </si>
  <si>
    <t>活动 19</t>
  </si>
  <si>
    <t>活动 18</t>
  </si>
  <si>
    <t>活动 17</t>
  </si>
  <si>
    <t>活动 16</t>
  </si>
  <si>
    <t>活动 15</t>
  </si>
  <si>
    <t>活动 14</t>
  </si>
  <si>
    <t>活动 13</t>
  </si>
  <si>
    <t>活动 12</t>
  </si>
  <si>
    <t>活动 11</t>
  </si>
  <si>
    <t>活动 10</t>
  </si>
  <si>
    <t>活动 09</t>
  </si>
  <si>
    <t>活动 08</t>
  </si>
  <si>
    <t>活动 07</t>
  </si>
  <si>
    <t>活动 06</t>
  </si>
  <si>
    <t>活动 05</t>
  </si>
  <si>
    <t>活动 04</t>
  </si>
  <si>
    <t>活动 03</t>
  </si>
  <si>
    <t>活动 02</t>
  </si>
  <si>
    <t>活动 01</t>
  </si>
  <si>
    <t>期间</t>
  </si>
  <si>
    <t>Done</t>
  </si>
  <si>
    <t>Duration</t>
  </si>
  <si>
    <t>百分比</t>
  </si>
  <si>
    <t>Actual</t>
  </si>
  <si>
    <t>Plan</t>
  </si>
  <si>
    <t>% Done（超出Plan）</t>
    <phoneticPr fontId="29" type="noConversion"/>
  </si>
  <si>
    <t>Actual（超出Plan）</t>
    <phoneticPr fontId="29" type="noConversion"/>
  </si>
  <si>
    <t>% Done</t>
    <phoneticPr fontId="29" type="noConversion"/>
  </si>
  <si>
    <t>Actual</t>
    <phoneticPr fontId="29" type="noConversion"/>
  </si>
  <si>
    <t>Plan</t>
    <phoneticPr fontId="29" type="noConversion"/>
  </si>
  <si>
    <t xml:space="preserve"> 期间突出显示：</t>
    <phoneticPr fontId="29" type="noConversion"/>
  </si>
  <si>
    <t>Project日程表</t>
    <phoneticPr fontId="29" type="noConversion"/>
  </si>
  <si>
    <t>履行合约</t>
    <phoneticPr fontId="7" type="noConversion"/>
  </si>
  <si>
    <t>2014.01.01</t>
    <phoneticPr fontId="7" type="noConversion"/>
  </si>
  <si>
    <t>2014.01.27</t>
    <phoneticPr fontId="7" type="noConversion"/>
  </si>
  <si>
    <t>2014.02.15</t>
    <phoneticPr fontId="7" type="noConversion"/>
  </si>
  <si>
    <t>2014.02.16</t>
  </si>
  <si>
    <t>2014.02.17</t>
  </si>
  <si>
    <t>2014.02.18</t>
  </si>
  <si>
    <t>2014.02.19</t>
  </si>
  <si>
    <t>2014.02.20</t>
  </si>
  <si>
    <t>2014.02.21</t>
  </si>
  <si>
    <t>2014.02.22</t>
  </si>
  <si>
    <t>2014.02.23</t>
  </si>
  <si>
    <t>2014.02.24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</si>
</sst>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mm\!\ yyyy"/>
    <numFmt numFmtId="177" formatCode="[$-804]yyyy&quot;年&quot;m&quot;月&quot;"/>
  </numFmts>
  <fonts count="33">
    <font>
      <sz val="10"/>
      <color theme="3"/>
      <name val="Calibri"/>
      <family val="2"/>
      <scheme val="minor"/>
    </font>
    <font>
      <sz val="10"/>
      <color theme="3"/>
      <name val="Microsoft YaHei UI"/>
      <family val="2"/>
      <charset val="134"/>
    </font>
    <font>
      <sz val="30"/>
      <color theme="0"/>
      <name val="Microsoft YaHei UI"/>
      <family val="2"/>
      <charset val="134"/>
    </font>
    <font>
      <b/>
      <sz val="22"/>
      <color theme="1"/>
      <name val="Microsoft YaHei UI"/>
      <family val="2"/>
      <charset val="134"/>
    </font>
    <font>
      <sz val="14"/>
      <color theme="3" tint="0.39997558519241921"/>
      <name val="Microsoft YaHei UI"/>
      <family val="2"/>
      <charset val="134"/>
    </font>
    <font>
      <sz val="10"/>
      <color theme="3" tint="0.39997558519241921"/>
      <name val="Microsoft YaHei UI"/>
      <family val="2"/>
      <charset val="134"/>
    </font>
    <font>
      <sz val="12"/>
      <color theme="3"/>
      <name val="Microsoft YaHei UI"/>
      <family val="2"/>
      <charset val="134"/>
    </font>
    <font>
      <sz val="9"/>
      <name val="宋体"/>
      <family val="3"/>
      <charset val="134"/>
      <scheme val="minor"/>
    </font>
    <font>
      <sz val="10"/>
      <color theme="1" tint="0.499984740745262"/>
      <name val="Arial"/>
      <family val="2"/>
      <scheme val="minor"/>
    </font>
    <font>
      <sz val="10"/>
      <color theme="1" tint="0.499984740745262"/>
      <name val="Microsoft YaHei UI"/>
      <family val="2"/>
    </font>
    <font>
      <b/>
      <sz val="11"/>
      <color theme="1"/>
      <name val="Microsoft YaHei UI"/>
      <family val="2"/>
    </font>
    <font>
      <b/>
      <sz val="11"/>
      <color theme="5"/>
      <name val="Arial"/>
      <family val="2"/>
      <scheme val="minor"/>
    </font>
    <font>
      <b/>
      <sz val="11"/>
      <color theme="5"/>
      <name val="Microsoft YaHei UI"/>
      <family val="2"/>
    </font>
    <font>
      <b/>
      <sz val="20"/>
      <color theme="0"/>
      <name val="Arial"/>
      <family val="2"/>
      <scheme val="minor"/>
    </font>
    <font>
      <b/>
      <sz val="20"/>
      <color theme="0"/>
      <name val="Microsoft YaHei UI"/>
      <family val="2"/>
    </font>
    <font>
      <sz val="10"/>
      <color theme="5"/>
      <name val="Arial Black"/>
      <family val="2"/>
      <scheme val="major"/>
    </font>
    <font>
      <sz val="10"/>
      <color theme="5"/>
      <name val="Microsoft YaHei UI"/>
      <family val="2"/>
    </font>
    <font>
      <sz val="11"/>
      <color theme="1" tint="0.24994659260841701"/>
      <name val="Corbel"/>
      <family val="2"/>
      <scheme val="major"/>
    </font>
    <font>
      <sz val="11"/>
      <color theme="1" tint="0.24994659260841701"/>
      <name val="Microsoft YaHei UI"/>
      <family val="2"/>
      <charset val="134"/>
    </font>
    <font>
      <b/>
      <sz val="13"/>
      <color theme="7"/>
      <name val="Corbel"/>
      <family val="2"/>
      <scheme val="major"/>
    </font>
    <font>
      <b/>
      <sz val="13"/>
      <color theme="7"/>
      <name val="Microsoft YaHei UI"/>
      <family val="2"/>
      <charset val="134"/>
    </font>
    <font>
      <b/>
      <sz val="13"/>
      <color theme="1" tint="0.24994659260841701"/>
      <name val="Corbel"/>
      <family val="2"/>
      <scheme val="major"/>
    </font>
    <font>
      <b/>
      <sz val="13"/>
      <color theme="1" tint="0.24994659260841701"/>
      <name val="Microsoft YaHei UI"/>
      <family val="2"/>
      <charset val="134"/>
    </font>
    <font>
      <sz val="12"/>
      <color theme="1" tint="0.24994659260841701"/>
      <name val="Microsoft YaHei UI"/>
      <family val="2"/>
      <charset val="134"/>
    </font>
    <font>
      <b/>
      <sz val="9.5"/>
      <color theme="1" tint="0.499984740745262"/>
      <name val="Calibri"/>
      <family val="2"/>
      <scheme val="minor"/>
    </font>
    <font>
      <b/>
      <sz val="9.5"/>
      <color theme="1" tint="0.499984740745262"/>
      <name val="Microsoft YaHei UI"/>
      <family val="2"/>
      <charset val="134"/>
    </font>
    <font>
      <b/>
      <sz val="42"/>
      <color theme="7"/>
      <name val="Corbel"/>
      <family val="2"/>
      <scheme val="major"/>
    </font>
    <font>
      <b/>
      <sz val="42"/>
      <color theme="7"/>
      <name val="Microsoft YaHei UI"/>
      <family val="2"/>
      <charset val="134"/>
    </font>
    <font>
      <sz val="14"/>
      <color theme="1" tint="0.24994659260841701"/>
      <name val="Calibri"/>
      <family val="2"/>
      <scheme val="minor"/>
    </font>
    <font>
      <sz val="9"/>
      <name val="Corbel"/>
      <family val="3"/>
      <charset val="134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24994659260841701"/>
      <name val="Microsoft YaHei UI"/>
      <family val="2"/>
      <charset val="134"/>
    </font>
    <font>
      <sz val="14"/>
      <color theme="7"/>
      <name val="Microsoft YaHei UI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9.9948118533890809E-2"/>
        <bgColor indexed="64"/>
      </patternFill>
    </fill>
    <fill>
      <patternFill patternType="solid">
        <fgColor theme="9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7" tint="0.59996337778862885"/>
      </patternFill>
    </fill>
    <fill>
      <patternFill patternType="lightUp">
        <fgColor theme="7"/>
      </patternFill>
    </fill>
    <fill>
      <patternFill patternType="solid">
        <fgColor theme="9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theme="3"/>
      </right>
      <top/>
      <bottom style="thick">
        <color theme="4"/>
      </bottom>
      <diagonal/>
    </border>
    <border>
      <left/>
      <right style="thick">
        <color theme="3"/>
      </right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/>
      <bottom style="thin">
        <color theme="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13">
    <xf numFmtId="0" fontId="0" fillId="0" borderId="0">
      <alignment vertical="center"/>
    </xf>
    <xf numFmtId="0" fontId="8" fillId="4" borderId="0">
      <alignment vertical="center"/>
    </xf>
    <xf numFmtId="0" fontId="11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3" borderId="0" applyNumberFormat="0" applyBorder="0" applyAlignment="0" applyProtection="0"/>
    <xf numFmtId="0" fontId="17" fillId="0" borderId="0" applyNumberFormat="0" applyFill="0" applyBorder="0" applyProtection="0">
      <alignment vertical="center"/>
    </xf>
    <xf numFmtId="9" fontId="19" fillId="0" borderId="0" applyFill="0" applyBorder="0" applyProtection="0">
      <alignment horizontal="center" vertical="center"/>
    </xf>
    <xf numFmtId="0" fontId="21" fillId="0" borderId="0" applyFill="0" applyBorder="0" applyProtection="0">
      <alignment horizontal="left"/>
    </xf>
    <xf numFmtId="3" fontId="24" fillId="0" borderId="7" applyFill="0" applyProtection="0">
      <alignment horizontal="center"/>
    </xf>
    <xf numFmtId="0" fontId="24" fillId="0" borderId="0" applyFill="0" applyBorder="0" applyProtection="0">
      <alignment horizontal="center"/>
    </xf>
    <xf numFmtId="0" fontId="26" fillId="0" borderId="0" applyNumberFormat="0" applyFill="0" applyBorder="0" applyAlignment="0" applyProtection="0"/>
    <xf numFmtId="0" fontId="28" fillId="0" borderId="0" applyNumberFormat="0" applyFill="0" applyBorder="0" applyProtection="0">
      <alignment horizontal="left" vertical="center"/>
    </xf>
    <xf numFmtId="0" fontId="30" fillId="10" borderId="9" applyNumberFormat="0" applyProtection="0">
      <alignment horizontal="left" vertical="center"/>
    </xf>
  </cellStyleXfs>
  <cellXfs count="56">
    <xf numFmtId="0" fontId="0" fillId="0" borderId="0" xfId="0">
      <alignment vertical="center"/>
    </xf>
    <xf numFmtId="0" fontId="1" fillId="3" borderId="1" xfId="0" applyFont="1" applyFill="1" applyBorder="1" applyProtection="1">
      <alignment vertical="center"/>
    </xf>
    <xf numFmtId="0" fontId="1" fillId="2" borderId="1" xfId="0" applyFont="1" applyFill="1" applyBorder="1" applyProtection="1">
      <alignment vertical="center"/>
    </xf>
    <xf numFmtId="0" fontId="2" fillId="3" borderId="1" xfId="0" applyFont="1" applyFill="1" applyBorder="1" applyAlignment="1" applyProtection="1">
      <alignment horizontal="left" vertical="center"/>
    </xf>
    <xf numFmtId="0" fontId="1" fillId="3" borderId="3" xfId="0" applyFont="1" applyFill="1" applyBorder="1" applyProtection="1">
      <alignment vertical="center"/>
    </xf>
    <xf numFmtId="0" fontId="1" fillId="2" borderId="0" xfId="0" applyFont="1" applyFill="1" applyProtection="1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1" fillId="0" borderId="1" xfId="0" applyFont="1" applyBorder="1" applyProtection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right"/>
    </xf>
    <xf numFmtId="14" fontId="5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>
      <alignment vertical="center"/>
    </xf>
    <xf numFmtId="0" fontId="6" fillId="0" borderId="0" xfId="0" applyFont="1" applyFill="1" applyBorder="1" applyAlignment="1" applyProtection="1">
      <alignment horizontal="left" vertical="center" indent="1"/>
    </xf>
    <xf numFmtId="0" fontId="1" fillId="0" borderId="0" xfId="0" applyFont="1" applyFill="1" applyBorder="1" applyAlignment="1" applyProtection="1">
      <alignment horizontal="left" vertical="center" indent="1"/>
    </xf>
    <xf numFmtId="14" fontId="1" fillId="0" borderId="0" xfId="0" applyNumberFormat="1" applyFont="1" applyFill="1" applyBorder="1" applyAlignment="1" applyProtection="1">
      <alignment horizontal="left" vertical="center" indent="1"/>
    </xf>
    <xf numFmtId="0" fontId="1" fillId="0" borderId="0" xfId="0" applyNumberFormat="1" applyFont="1" applyFill="1" applyBorder="1" applyProtection="1">
      <alignment vertical="center"/>
    </xf>
    <xf numFmtId="0" fontId="1" fillId="0" borderId="0" xfId="0" applyFont="1">
      <alignment vertical="center"/>
    </xf>
    <xf numFmtId="14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9" fillId="4" borderId="0" xfId="1" applyFont="1">
      <alignment vertical="center"/>
    </xf>
    <xf numFmtId="0" fontId="9" fillId="4" borderId="0" xfId="1" applyNumberFormat="1" applyFont="1">
      <alignment vertical="center"/>
    </xf>
    <xf numFmtId="0" fontId="9" fillId="4" borderId="0" xfId="1" applyNumberFormat="1" applyFont="1" applyAlignment="1">
      <alignment horizontal="center" vertical="center"/>
    </xf>
    <xf numFmtId="0" fontId="9" fillId="4" borderId="0" xfId="1" applyFont="1" applyAlignment="1">
      <alignment horizontal="left" vertical="center" indent="2"/>
    </xf>
    <xf numFmtId="0" fontId="10" fillId="4" borderId="0" xfId="1" applyFont="1">
      <alignment vertical="center"/>
    </xf>
    <xf numFmtId="0" fontId="9" fillId="4" borderId="0" xfId="1" applyFont="1" applyAlignment="1">
      <alignment horizontal="center" vertical="center"/>
    </xf>
    <xf numFmtId="0" fontId="9" fillId="4" borderId="0" xfId="1" applyFont="1" applyAlignment="1">
      <alignment horizontal="left"/>
    </xf>
    <xf numFmtId="0" fontId="9" fillId="4" borderId="0" xfId="1" applyFont="1" applyAlignment="1">
      <alignment horizontal="center"/>
    </xf>
    <xf numFmtId="14" fontId="9" fillId="4" borderId="0" xfId="1" applyNumberFormat="1" applyFont="1">
      <alignment vertical="center"/>
    </xf>
    <xf numFmtId="0" fontId="9" fillId="3" borderId="4" xfId="1" applyFont="1" applyFill="1" applyBorder="1">
      <alignment vertical="center"/>
    </xf>
    <xf numFmtId="0" fontId="9" fillId="3" borderId="5" xfId="1" applyFont="1" applyFill="1" applyBorder="1">
      <alignment vertical="center"/>
    </xf>
    <xf numFmtId="0" fontId="12" fillId="3" borderId="6" xfId="2" applyFont="1" applyFill="1" applyBorder="1" applyAlignment="1">
      <alignment horizontal="left" vertical="center" indent="1"/>
    </xf>
    <xf numFmtId="0" fontId="9" fillId="3" borderId="0" xfId="1" applyFont="1" applyFill="1">
      <alignment vertical="center"/>
    </xf>
    <xf numFmtId="0" fontId="14" fillId="3" borderId="0" xfId="3" applyFont="1" applyAlignment="1">
      <alignment vertical="center"/>
    </xf>
    <xf numFmtId="0" fontId="16" fillId="3" borderId="0" xfId="4" applyFont="1" applyAlignment="1"/>
    <xf numFmtId="0" fontId="18" fillId="0" borderId="0" xfId="5" applyFont="1">
      <alignment vertical="center"/>
    </xf>
    <xf numFmtId="0" fontId="18" fillId="0" borderId="0" xfId="5" applyFont="1" applyAlignment="1">
      <alignment horizontal="center"/>
    </xf>
    <xf numFmtId="9" fontId="20" fillId="0" borderId="0" xfId="6" applyFont="1">
      <alignment horizontal="center" vertical="center"/>
    </xf>
    <xf numFmtId="0" fontId="22" fillId="0" borderId="0" xfId="7" applyFont="1">
      <alignment horizontal="left"/>
    </xf>
    <xf numFmtId="0" fontId="23" fillId="0" borderId="0" xfId="5" applyFont="1" applyAlignment="1">
      <alignment horizontal="center"/>
    </xf>
    <xf numFmtId="0" fontId="23" fillId="0" borderId="0" xfId="5" quotePrefix="1" applyFont="1" applyAlignment="1">
      <alignment horizontal="center"/>
    </xf>
    <xf numFmtId="3" fontId="25" fillId="0" borderId="7" xfId="8" applyFont="1">
      <alignment horizontal="center"/>
    </xf>
    <xf numFmtId="0" fontId="25" fillId="0" borderId="0" xfId="9" applyFont="1">
      <alignment horizontal="center"/>
    </xf>
    <xf numFmtId="0" fontId="25" fillId="0" borderId="0" xfId="9" applyFont="1" applyAlignment="1">
      <alignment horizontal="left"/>
    </xf>
    <xf numFmtId="0" fontId="23" fillId="0" borderId="0" xfId="11" applyFont="1">
      <alignment horizontal="left" vertical="center"/>
    </xf>
    <xf numFmtId="0" fontId="18" fillId="5" borderId="8" xfId="5" applyFont="1" applyFill="1" applyBorder="1" applyAlignment="1">
      <alignment horizontal="center"/>
    </xf>
    <xf numFmtId="0" fontId="18" fillId="6" borderId="8" xfId="5" applyFont="1" applyFill="1" applyBorder="1" applyAlignment="1">
      <alignment horizontal="center"/>
    </xf>
    <xf numFmtId="0" fontId="18" fillId="7" borderId="8" xfId="5" applyFont="1" applyFill="1" applyBorder="1" applyAlignment="1">
      <alignment horizontal="center"/>
    </xf>
    <xf numFmtId="0" fontId="18" fillId="8" borderId="8" xfId="5" applyFont="1" applyFill="1" applyBorder="1" applyAlignment="1">
      <alignment horizontal="center"/>
    </xf>
    <xf numFmtId="0" fontId="18" fillId="9" borderId="8" xfId="5" applyFont="1" applyFill="1" applyBorder="1" applyAlignment="1">
      <alignment horizontal="center"/>
    </xf>
    <xf numFmtId="0" fontId="31" fillId="10" borderId="9" xfId="12" applyFont="1">
      <alignment horizontal="left" vertical="center"/>
    </xf>
    <xf numFmtId="0" fontId="32" fillId="10" borderId="9" xfId="12" applyFont="1">
      <alignment horizontal="left" vertical="center"/>
    </xf>
    <xf numFmtId="49" fontId="9" fillId="4" borderId="0" xfId="1" applyNumberFormat="1" applyFont="1" applyAlignment="1">
      <alignment horizontal="left" vertical="center" indent="2"/>
    </xf>
    <xf numFmtId="0" fontId="27" fillId="0" borderId="0" xfId="10" applyFont="1" applyAlignment="1">
      <alignment horizontal="left"/>
    </xf>
  </cellXfs>
  <cellStyles count="13">
    <cellStyle name="Activity" xfId="7"/>
    <cellStyle name="Label" xfId="11"/>
    <cellStyle name="Percent Complete" xfId="6"/>
    <cellStyle name="Period Headers" xfId="8"/>
    <cellStyle name="Period Highlight Control" xfId="12"/>
    <cellStyle name="Project Headers" xfId="9"/>
    <cellStyle name="Title 1 2" xfId="2"/>
    <cellStyle name="Title 1 3" xfId="10"/>
    <cellStyle name="Title 2 2" xfId="4"/>
    <cellStyle name="Title 5" xfId="3"/>
    <cellStyle name="常规" xfId="0" builtinId="0" customBuiltin="1"/>
    <cellStyle name="常规 2" xfId="1"/>
    <cellStyle name="常规 3" xfId="5"/>
  </cellStyles>
  <dxfs count="29"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border>
        <top style="thin">
          <color theme="7"/>
        </top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7"/>
        </patternFill>
      </fill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name val="Microsoft YaHei UI"/>
        <scheme val="none"/>
      </font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178" formatCode="mm/dd/yyyy"/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178" formatCode="mm/dd/yyyy"/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alignment horizontal="left" vertical="center" textRotation="0" wrapText="0" 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scheme val="none"/>
      </font>
      <alignment horizontal="lef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scheme val="none"/>
      </font>
      <numFmt numFmtId="30" formatCode="@"/>
      <alignment horizontal="lef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name val="Microsoft YaHei UI"/>
        <scheme val="none"/>
      </font>
    </dxf>
    <dxf>
      <font>
        <strike val="0"/>
        <outline val="0"/>
        <shadow val="0"/>
        <u val="none"/>
        <vertAlign val="baseline"/>
        <name val="Microsoft YaHei UI"/>
        <scheme val="none"/>
      </font>
    </dxf>
    <dxf>
      <font>
        <b/>
        <i val="0"/>
        <color theme="5"/>
      </font>
      <border>
        <bottom style="medium">
          <color theme="1" tint="0.499984740745262"/>
        </bottom>
      </border>
    </dxf>
    <dxf>
      <fill>
        <patternFill>
          <bgColor theme="2"/>
        </patternFill>
      </fill>
      <border>
        <left style="thick">
          <color theme="3"/>
        </left>
        <right style="thick">
          <color theme="3"/>
        </right>
        <top style="thick">
          <color theme="3"/>
        </top>
        <bottom style="thick">
          <color theme="3"/>
        </bottom>
        <horizontal style="thin">
          <color theme="2" tint="-9.9948118533890809E-2"/>
        </horizontal>
      </border>
    </dxf>
    <dxf>
      <font>
        <color theme="3"/>
      </font>
      <fill>
        <patternFill>
          <bgColor theme="2"/>
        </patternFill>
      </fill>
    </dxf>
    <dxf>
      <font>
        <color theme="3"/>
      </font>
    </dxf>
    <dxf>
      <font>
        <color theme="0"/>
      </font>
      <fill>
        <patternFill patternType="solid">
          <fgColor theme="4"/>
          <bgColor theme="3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 diagonalUp="0" diagonalDown="0">
        <left/>
        <right/>
        <top/>
        <bottom/>
        <vertical style="thin">
          <color theme="3" tint="0.59996337778862885"/>
        </vertical>
        <horizontal/>
      </border>
    </dxf>
  </dxfs>
  <tableStyles count="2" defaultTableStyle="TableStyleMedium2" defaultPivotStyle="PivotStyleLight8">
    <tableStyle name="Project Timeline" pivot="0" count="4">
      <tableStyleElement type="wholeTable" dxfId="28"/>
      <tableStyleElement type="headerRow" dxfId="27"/>
      <tableStyleElement type="firstRowStripe" dxfId="26"/>
      <tableStyleElement type="secondRowStripe" dxfId="25"/>
    </tableStyle>
    <tableStyle name="Project Timeline 2" pivot="0" count="2">
      <tableStyleElement type="wholeTable" dxfId="24"/>
      <tableStyleElement type="headerRow" dxfId="23"/>
    </tableStyle>
  </tableStyles>
  <colors>
    <mruColors>
      <color rgb="FFCCFFCC"/>
      <color rgb="FFD1CBE1"/>
      <color rgb="FFFED9CD"/>
      <color rgb="FFFF5757"/>
      <color rgb="FFFAE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99339658514423E-2"/>
          <c:y val="3.9426523297491037E-2"/>
          <c:w val="0.87774435881027235"/>
          <c:h val="0.9211469534050179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'Project日程表 1'!$D$19</c:f>
              <c:strCache>
                <c:ptCount val="1"/>
                <c:pt idx="0">
                  <c:v>位置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-1.2346319353737729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2.1949012184422629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2.1949012184422629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1.0974506092211315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5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-1.0974506092211315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7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8"/>
              <c:layout>
                <c:manualLayout>
                  <c:x val="-1.0974506092211315E-17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9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10"/>
              <c:layout>
                <c:manualLayout>
                  <c:x val="-1.8656660356759235E-16"/>
                  <c:y val="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dLbl>
              <c:idx val="11"/>
              <c:layout>
                <c:manualLayout>
                  <c:x val="-1.0974506092211315E-17"/>
                  <c:y val="-4.1068820671032238E-18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06097854822998"/>
                      <c:h val="4.7831682330031315E-2"/>
                    </c:manualLayout>
                  </c15:layout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/>
            </c:spPr>
            <c:txPr>
              <a:bodyPr vertOverflow="overflow" horzOverflow="overflow" wrap="square" lIns="38100" tIns="19050" rIns="38100" bIns="19050" anchor="ctr">
                <a:noAutofit/>
              </a:bodyPr>
              <a:lstStyle/>
              <a:p>
                <a:pPr>
                  <a:defRPr sz="900" cap="all" spc="10" baseline="0">
                    <a:solidFill>
                      <a:schemeClr val="accent2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</a:defRPr>
                </a:pPr>
                <a:endParaRPr lang="zh-CN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minus"/>
            <c:errValType val="percentage"/>
            <c:noEndCap val="0"/>
            <c:val val="100"/>
            <c:spPr>
              <a:ln>
                <a:solidFill>
                  <a:schemeClr val="bg1">
                    <a:lumMod val="75000"/>
                  </a:schemeClr>
                </a:solidFill>
              </a:ln>
            </c:spPr>
          </c:errBars>
          <c:cat>
            <c:strRef>
              <c:f>'Project日程表 1'!$C$20:$C$32</c:f>
              <c:strCache>
                <c:ptCount val="12"/>
                <c:pt idx="0">
                  <c:v>签订合约</c:v>
                </c:pt>
                <c:pt idx="1">
                  <c:v>履行合约</c:v>
                </c:pt>
                <c:pt idx="2">
                  <c:v>Milestone 2</c:v>
                </c:pt>
                <c:pt idx="3">
                  <c:v>Milestone 3</c:v>
                </c:pt>
                <c:pt idx="4">
                  <c:v>Milestone 4</c:v>
                </c:pt>
                <c:pt idx="5">
                  <c:v>里程碑 5</c:v>
                </c:pt>
                <c:pt idx="6">
                  <c:v>里程碑 6</c:v>
                </c:pt>
                <c:pt idx="7">
                  <c:v>里程碑 7</c:v>
                </c:pt>
                <c:pt idx="8">
                  <c:v>里程碑 8</c:v>
                </c:pt>
                <c:pt idx="9">
                  <c:v>里程碑 9</c:v>
                </c:pt>
                <c:pt idx="10">
                  <c:v>里程碑 10</c:v>
                </c:pt>
                <c:pt idx="11">
                  <c:v>Project End</c:v>
                </c:pt>
              </c:strCache>
            </c:strRef>
          </c:cat>
          <c:val>
            <c:numRef>
              <c:f>'Project日程表 1'!$D$20:$D$32</c:f>
              <c:numCache>
                <c:formatCode>General</c:formatCode>
                <c:ptCount val="13"/>
                <c:pt idx="0">
                  <c:v>22</c:v>
                </c:pt>
                <c:pt idx="1">
                  <c:v>10</c:v>
                </c:pt>
                <c:pt idx="2">
                  <c:v>-10</c:v>
                </c:pt>
                <c:pt idx="3">
                  <c:v>15</c:v>
                </c:pt>
                <c:pt idx="4">
                  <c:v>-15</c:v>
                </c:pt>
                <c:pt idx="5">
                  <c:v>15</c:v>
                </c:pt>
                <c:pt idx="6">
                  <c:v>-15</c:v>
                </c:pt>
                <c:pt idx="7">
                  <c:v>15</c:v>
                </c:pt>
                <c:pt idx="8">
                  <c:v>-20</c:v>
                </c:pt>
                <c:pt idx="9">
                  <c:v>20</c:v>
                </c:pt>
                <c:pt idx="10">
                  <c:v>-15</c:v>
                </c:pt>
                <c:pt idx="11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275456"/>
        <c:axId val="244273920"/>
      </c:barChart>
      <c:lineChart>
        <c:grouping val="standard"/>
        <c:varyColors val="0"/>
        <c:ser>
          <c:idx val="0"/>
          <c:order val="0"/>
          <c:tx>
            <c:strRef>
              <c:f>'Project日程表 1'!$B$19</c:f>
              <c:strCache>
                <c:ptCount val="1"/>
                <c:pt idx="0">
                  <c:v>Date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4"/>
            <c:spPr>
              <a:solidFill>
                <a:schemeClr val="accent1"/>
              </a:solidFill>
              <a:ln w="60325">
                <a:solidFill>
                  <a:schemeClr val="accent1"/>
                </a:solidFill>
              </a:ln>
            </c:spPr>
          </c:marker>
          <c:errBars>
            <c:errDir val="y"/>
            <c:errBarType val="both"/>
            <c:errValType val="percentage"/>
            <c:noEndCap val="0"/>
            <c:val val="5"/>
          </c:errBars>
          <c:cat>
            <c:strRef>
              <c:f>'Project日程表 1'!$B$20:$B$32</c:f>
              <c:strCache>
                <c:ptCount val="12"/>
                <c:pt idx="0">
                  <c:v>2014.01.01</c:v>
                </c:pt>
                <c:pt idx="1">
                  <c:v>2014.01.27</c:v>
                </c:pt>
                <c:pt idx="2">
                  <c:v>2014.02.15</c:v>
                </c:pt>
                <c:pt idx="3">
                  <c:v>2014.02.16</c:v>
                </c:pt>
                <c:pt idx="4">
                  <c:v>2014.02.17</c:v>
                </c:pt>
                <c:pt idx="5">
                  <c:v>2014.02.18</c:v>
                </c:pt>
                <c:pt idx="6">
                  <c:v>2014.02.19</c:v>
                </c:pt>
                <c:pt idx="7">
                  <c:v>2014.02.20</c:v>
                </c:pt>
                <c:pt idx="8">
                  <c:v>2014.02.21</c:v>
                </c:pt>
                <c:pt idx="9">
                  <c:v>2014.02.22</c:v>
                </c:pt>
                <c:pt idx="10">
                  <c:v>2014.02.23</c:v>
                </c:pt>
                <c:pt idx="11">
                  <c:v>2014.02.24</c:v>
                </c:pt>
              </c:strCache>
            </c:strRef>
          </c:cat>
          <c:val>
            <c:numRef>
              <c:f>'Project日程表 1'!$E$20:$E$32</c:f>
              <c:numCache>
                <c:formatCode>General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204288"/>
        <c:axId val="267177344"/>
      </c:lineChart>
      <c:dateAx>
        <c:axId val="266204288"/>
        <c:scaling>
          <c:orientation val="minMax"/>
        </c:scaling>
        <c:delete val="0"/>
        <c:axPos val="b"/>
        <c:numFmt formatCode="[$-C04]d\ mmmm" sourceLinked="0"/>
        <c:majorTickMark val="cross"/>
        <c:minorTickMark val="in"/>
        <c:tickLblPos val="nextTo"/>
        <c:spPr>
          <a:solidFill>
            <a:schemeClr val="bg2"/>
          </a:solidFill>
          <a:ln w="9525">
            <a:solidFill>
              <a:schemeClr val="bg1">
                <a:lumMod val="65000"/>
              </a:schemeClr>
            </a:solidFill>
            <a:prstDash val="solid"/>
          </a:ln>
        </c:spPr>
        <c:txPr>
          <a:bodyPr/>
          <a:lstStyle/>
          <a:p>
            <a:pPr>
              <a:defRPr sz="800" b="1">
                <a:solidFill>
                  <a:schemeClr val="bg1">
                    <a:lumMod val="6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</a:defRPr>
            </a:pPr>
            <a:endParaRPr lang="zh-CN"/>
          </a:p>
        </c:txPr>
        <c:crossAx val="267177344"/>
        <c:crosses val="autoZero"/>
        <c:auto val="1"/>
        <c:lblOffset val="100"/>
        <c:baseTimeUnit val="days"/>
        <c:majorUnit val="1"/>
        <c:majorTimeUnit val="months"/>
        <c:minorUnit val="7"/>
        <c:minorTimeUnit val="days"/>
      </c:dateAx>
      <c:valAx>
        <c:axId val="2671773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66204288"/>
        <c:crosses val="autoZero"/>
        <c:crossBetween val="midCat"/>
      </c:valAx>
      <c:valAx>
        <c:axId val="2442739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44275456"/>
        <c:crosses val="max"/>
        <c:crossBetween val="between"/>
      </c:valAx>
      <c:catAx>
        <c:axId val="244275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4273920"/>
        <c:crosses val="autoZero"/>
        <c:auto val="1"/>
        <c:lblAlgn val="ctr"/>
        <c:lblOffset val="100"/>
        <c:noMultiLvlLbl val="0"/>
      </c:catAx>
      <c:spPr>
        <a:noFill/>
      </c:spPr>
    </c:plotArea>
    <c:plotVisOnly val="0"/>
    <c:dispBlanksAs val="gap"/>
    <c:showDLblsOverMax val="0"/>
  </c:chart>
  <c:spPr>
    <a:solidFill>
      <a:schemeClr val="bg2"/>
    </a:solidFill>
    <a:ln>
      <a:noFill/>
    </a:ln>
  </c:sp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计算!$B$32</c:f>
              <c:strCache>
                <c:ptCount val="1"/>
                <c:pt idx="0">
                  <c:v>1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42126</c:v>
                </c:pt>
                <c:pt idx="1">
                  <c:v>42127</c:v>
                </c:pt>
                <c:pt idx="2">
                  <c:v>42128</c:v>
                </c:pt>
                <c:pt idx="3">
                  <c:v>42129</c:v>
                </c:pt>
                <c:pt idx="4">
                  <c:v>42130</c:v>
                </c:pt>
                <c:pt idx="5">
                  <c:v>42131</c:v>
                </c:pt>
                <c:pt idx="6">
                  <c:v>42132</c:v>
                </c:pt>
                <c:pt idx="7">
                  <c:v>42133</c:v>
                </c:pt>
                <c:pt idx="8">
                  <c:v>42134</c:v>
                </c:pt>
                <c:pt idx="9">
                  <c:v>42135</c:v>
                </c:pt>
                <c:pt idx="10">
                  <c:v>42136</c:v>
                </c:pt>
                <c:pt idx="11">
                  <c:v>42137</c:v>
                </c:pt>
                <c:pt idx="12">
                  <c:v>42138</c:v>
                </c:pt>
                <c:pt idx="13">
                  <c:v>42139</c:v>
                </c:pt>
                <c:pt idx="14">
                  <c:v>42140</c:v>
                </c:pt>
                <c:pt idx="15">
                  <c:v>42141</c:v>
                </c:pt>
                <c:pt idx="16">
                  <c:v>42142</c:v>
                </c:pt>
                <c:pt idx="17">
                  <c:v>42143</c:v>
                </c:pt>
                <c:pt idx="18">
                  <c:v>42144</c:v>
                </c:pt>
                <c:pt idx="19">
                  <c:v>42145</c:v>
                </c:pt>
                <c:pt idx="20">
                  <c:v>42146</c:v>
                </c:pt>
                <c:pt idx="21">
                  <c:v>42147</c:v>
                </c:pt>
                <c:pt idx="22">
                  <c:v>42148</c:v>
                </c:pt>
                <c:pt idx="23">
                  <c:v>42149</c:v>
                </c:pt>
                <c:pt idx="24">
                  <c:v>42150</c:v>
                </c:pt>
                <c:pt idx="25">
                  <c:v>42151</c:v>
                </c:pt>
                <c:pt idx="26">
                  <c:v>42152</c:v>
                </c:pt>
                <c:pt idx="27">
                  <c:v>42153</c:v>
                </c:pt>
                <c:pt idx="28">
                  <c:v>42154</c:v>
                </c:pt>
                <c:pt idx="29">
                  <c:v>42155</c:v>
                </c:pt>
              </c:numCache>
            </c:numRef>
          </c:cat>
          <c:val>
            <c:numRef>
              <c:f>计算!$E$32:$AH$32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计算!$D$44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计算!$E$44:$AH$44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计算!$B$33</c:f>
              <c:strCache>
                <c:ptCount val="1"/>
                <c:pt idx="0">
                  <c:v>2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42126</c:v>
                </c:pt>
                <c:pt idx="1">
                  <c:v>42127</c:v>
                </c:pt>
                <c:pt idx="2">
                  <c:v>42128</c:v>
                </c:pt>
                <c:pt idx="3">
                  <c:v>42129</c:v>
                </c:pt>
                <c:pt idx="4">
                  <c:v>42130</c:v>
                </c:pt>
                <c:pt idx="5">
                  <c:v>42131</c:v>
                </c:pt>
                <c:pt idx="6">
                  <c:v>42132</c:v>
                </c:pt>
                <c:pt idx="7">
                  <c:v>42133</c:v>
                </c:pt>
                <c:pt idx="8">
                  <c:v>42134</c:v>
                </c:pt>
                <c:pt idx="9">
                  <c:v>42135</c:v>
                </c:pt>
                <c:pt idx="10">
                  <c:v>42136</c:v>
                </c:pt>
                <c:pt idx="11">
                  <c:v>42137</c:v>
                </c:pt>
                <c:pt idx="12">
                  <c:v>42138</c:v>
                </c:pt>
                <c:pt idx="13">
                  <c:v>42139</c:v>
                </c:pt>
                <c:pt idx="14">
                  <c:v>42140</c:v>
                </c:pt>
                <c:pt idx="15">
                  <c:v>42141</c:v>
                </c:pt>
                <c:pt idx="16">
                  <c:v>42142</c:v>
                </c:pt>
                <c:pt idx="17">
                  <c:v>42143</c:v>
                </c:pt>
                <c:pt idx="18">
                  <c:v>42144</c:v>
                </c:pt>
                <c:pt idx="19">
                  <c:v>42145</c:v>
                </c:pt>
                <c:pt idx="20">
                  <c:v>42146</c:v>
                </c:pt>
                <c:pt idx="21">
                  <c:v>42147</c:v>
                </c:pt>
                <c:pt idx="22">
                  <c:v>42148</c:v>
                </c:pt>
                <c:pt idx="23">
                  <c:v>42149</c:v>
                </c:pt>
                <c:pt idx="24">
                  <c:v>42150</c:v>
                </c:pt>
                <c:pt idx="25">
                  <c:v>42151</c:v>
                </c:pt>
                <c:pt idx="26">
                  <c:v>42152</c:v>
                </c:pt>
                <c:pt idx="27">
                  <c:v>42153</c:v>
                </c:pt>
                <c:pt idx="28">
                  <c:v>42154</c:v>
                </c:pt>
                <c:pt idx="29">
                  <c:v>42155</c:v>
                </c:pt>
              </c:numCache>
            </c:numRef>
          </c:cat>
          <c:val>
            <c:numRef>
              <c:f>计算!$E$33:$AH$33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6"/>
          <c:order val="3"/>
          <c:tx>
            <c:strRef>
              <c:f>计算!$D$45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计算!$E$45:$AH$45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计算!$B$34</c:f>
              <c:strCache>
                <c:ptCount val="1"/>
                <c:pt idx="0">
                  <c:v>3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42126</c:v>
                </c:pt>
                <c:pt idx="1">
                  <c:v>42127</c:v>
                </c:pt>
                <c:pt idx="2">
                  <c:v>42128</c:v>
                </c:pt>
                <c:pt idx="3">
                  <c:v>42129</c:v>
                </c:pt>
                <c:pt idx="4">
                  <c:v>42130</c:v>
                </c:pt>
                <c:pt idx="5">
                  <c:v>42131</c:v>
                </c:pt>
                <c:pt idx="6">
                  <c:v>42132</c:v>
                </c:pt>
                <c:pt idx="7">
                  <c:v>42133</c:v>
                </c:pt>
                <c:pt idx="8">
                  <c:v>42134</c:v>
                </c:pt>
                <c:pt idx="9">
                  <c:v>42135</c:v>
                </c:pt>
                <c:pt idx="10">
                  <c:v>42136</c:v>
                </c:pt>
                <c:pt idx="11">
                  <c:v>42137</c:v>
                </c:pt>
                <c:pt idx="12">
                  <c:v>42138</c:v>
                </c:pt>
                <c:pt idx="13">
                  <c:v>42139</c:v>
                </c:pt>
                <c:pt idx="14">
                  <c:v>42140</c:v>
                </c:pt>
                <c:pt idx="15">
                  <c:v>42141</c:v>
                </c:pt>
                <c:pt idx="16">
                  <c:v>42142</c:v>
                </c:pt>
                <c:pt idx="17">
                  <c:v>42143</c:v>
                </c:pt>
                <c:pt idx="18">
                  <c:v>42144</c:v>
                </c:pt>
                <c:pt idx="19">
                  <c:v>42145</c:v>
                </c:pt>
                <c:pt idx="20">
                  <c:v>42146</c:v>
                </c:pt>
                <c:pt idx="21">
                  <c:v>42147</c:v>
                </c:pt>
                <c:pt idx="22">
                  <c:v>42148</c:v>
                </c:pt>
                <c:pt idx="23">
                  <c:v>42149</c:v>
                </c:pt>
                <c:pt idx="24">
                  <c:v>42150</c:v>
                </c:pt>
                <c:pt idx="25">
                  <c:v>42151</c:v>
                </c:pt>
                <c:pt idx="26">
                  <c:v>42152</c:v>
                </c:pt>
                <c:pt idx="27">
                  <c:v>42153</c:v>
                </c:pt>
                <c:pt idx="28">
                  <c:v>42154</c:v>
                </c:pt>
                <c:pt idx="29">
                  <c:v>42155</c:v>
                </c:pt>
              </c:numCache>
            </c:numRef>
          </c:cat>
          <c:val>
            <c:numRef>
              <c:f>计算!$E$34:$AH$34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7"/>
          <c:order val="5"/>
          <c:tx>
            <c:strRef>
              <c:f>计算!$D$46</c:f>
              <c:strCache>
                <c:ptCount val="1"/>
                <c:pt idx="0">
                  <c:v>#N/A</c:v>
                </c:pt>
              </c:strCache>
            </c:strRef>
          </c:tx>
          <c:spPr>
            <a:ln cap="sq"/>
          </c:spPr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计算!$E$46:$AH$46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3"/>
          <c:order val="6"/>
          <c:tx>
            <c:strRef>
              <c:f>计算!$B$35</c:f>
              <c:strCache>
                <c:ptCount val="1"/>
                <c:pt idx="0">
                  <c:v>4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42126</c:v>
                </c:pt>
                <c:pt idx="1">
                  <c:v>42127</c:v>
                </c:pt>
                <c:pt idx="2">
                  <c:v>42128</c:v>
                </c:pt>
                <c:pt idx="3">
                  <c:v>42129</c:v>
                </c:pt>
                <c:pt idx="4">
                  <c:v>42130</c:v>
                </c:pt>
                <c:pt idx="5">
                  <c:v>42131</c:v>
                </c:pt>
                <c:pt idx="6">
                  <c:v>42132</c:v>
                </c:pt>
                <c:pt idx="7">
                  <c:v>42133</c:v>
                </c:pt>
                <c:pt idx="8">
                  <c:v>42134</c:v>
                </c:pt>
                <c:pt idx="9">
                  <c:v>42135</c:v>
                </c:pt>
                <c:pt idx="10">
                  <c:v>42136</c:v>
                </c:pt>
                <c:pt idx="11">
                  <c:v>42137</c:v>
                </c:pt>
                <c:pt idx="12">
                  <c:v>42138</c:v>
                </c:pt>
                <c:pt idx="13">
                  <c:v>42139</c:v>
                </c:pt>
                <c:pt idx="14">
                  <c:v>42140</c:v>
                </c:pt>
                <c:pt idx="15">
                  <c:v>42141</c:v>
                </c:pt>
                <c:pt idx="16">
                  <c:v>42142</c:v>
                </c:pt>
                <c:pt idx="17">
                  <c:v>42143</c:v>
                </c:pt>
                <c:pt idx="18">
                  <c:v>42144</c:v>
                </c:pt>
                <c:pt idx="19">
                  <c:v>42145</c:v>
                </c:pt>
                <c:pt idx="20">
                  <c:v>42146</c:v>
                </c:pt>
                <c:pt idx="21">
                  <c:v>42147</c:v>
                </c:pt>
                <c:pt idx="22">
                  <c:v>42148</c:v>
                </c:pt>
                <c:pt idx="23">
                  <c:v>42149</c:v>
                </c:pt>
                <c:pt idx="24">
                  <c:v>42150</c:v>
                </c:pt>
                <c:pt idx="25">
                  <c:v>42151</c:v>
                </c:pt>
                <c:pt idx="26">
                  <c:v>42152</c:v>
                </c:pt>
                <c:pt idx="27">
                  <c:v>42153</c:v>
                </c:pt>
                <c:pt idx="28">
                  <c:v>42154</c:v>
                </c:pt>
                <c:pt idx="29">
                  <c:v>42155</c:v>
                </c:pt>
              </c:numCache>
            </c:numRef>
          </c:cat>
          <c:val>
            <c:numRef>
              <c:f>计算!$E$35:$AH$35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计算!$D$47</c:f>
              <c:strCache>
                <c:ptCount val="1"/>
                <c:pt idx="0">
                  <c:v>#N/A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计算!$E$47:$AH$47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4"/>
          <c:order val="8"/>
          <c:tx>
            <c:strRef>
              <c:f>计算!$B$36</c:f>
              <c:strCache>
                <c:ptCount val="1"/>
                <c:pt idx="0">
                  <c:v>5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numRef>
              <c:f>计算!$E$31:$AH$31</c:f>
              <c:numCache>
                <c:formatCode>m/d/yyyy</c:formatCode>
                <c:ptCount val="30"/>
                <c:pt idx="0">
                  <c:v>42126</c:v>
                </c:pt>
                <c:pt idx="1">
                  <c:v>42127</c:v>
                </c:pt>
                <c:pt idx="2">
                  <c:v>42128</c:v>
                </c:pt>
                <c:pt idx="3">
                  <c:v>42129</c:v>
                </c:pt>
                <c:pt idx="4">
                  <c:v>42130</c:v>
                </c:pt>
                <c:pt idx="5">
                  <c:v>42131</c:v>
                </c:pt>
                <c:pt idx="6">
                  <c:v>42132</c:v>
                </c:pt>
                <c:pt idx="7">
                  <c:v>42133</c:v>
                </c:pt>
                <c:pt idx="8">
                  <c:v>42134</c:v>
                </c:pt>
                <c:pt idx="9">
                  <c:v>42135</c:v>
                </c:pt>
                <c:pt idx="10">
                  <c:v>42136</c:v>
                </c:pt>
                <c:pt idx="11">
                  <c:v>42137</c:v>
                </c:pt>
                <c:pt idx="12">
                  <c:v>42138</c:v>
                </c:pt>
                <c:pt idx="13">
                  <c:v>42139</c:v>
                </c:pt>
                <c:pt idx="14">
                  <c:v>42140</c:v>
                </c:pt>
                <c:pt idx="15">
                  <c:v>42141</c:v>
                </c:pt>
                <c:pt idx="16">
                  <c:v>42142</c:v>
                </c:pt>
                <c:pt idx="17">
                  <c:v>42143</c:v>
                </c:pt>
                <c:pt idx="18">
                  <c:v>42144</c:v>
                </c:pt>
                <c:pt idx="19">
                  <c:v>42145</c:v>
                </c:pt>
                <c:pt idx="20">
                  <c:v>42146</c:v>
                </c:pt>
                <c:pt idx="21">
                  <c:v>42147</c:v>
                </c:pt>
                <c:pt idx="22">
                  <c:v>42148</c:v>
                </c:pt>
                <c:pt idx="23">
                  <c:v>42149</c:v>
                </c:pt>
                <c:pt idx="24">
                  <c:v>42150</c:v>
                </c:pt>
                <c:pt idx="25">
                  <c:v>42151</c:v>
                </c:pt>
                <c:pt idx="26">
                  <c:v>42152</c:v>
                </c:pt>
                <c:pt idx="27">
                  <c:v>42153</c:v>
                </c:pt>
                <c:pt idx="28">
                  <c:v>42154</c:v>
                </c:pt>
                <c:pt idx="29">
                  <c:v>42155</c:v>
                </c:pt>
              </c:numCache>
            </c:numRef>
          </c:cat>
          <c:val>
            <c:numRef>
              <c:f>计算!$E$36:$AH$36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7.3000000000000007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计算!$D$48</c:f>
              <c:strCache>
                <c:ptCount val="1"/>
                <c:pt idx="0">
                  <c:v>Project Start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计算!$E$48:$AH$48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7.3000000000000007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计算!$B$37</c:f>
              <c:strCache>
                <c:ptCount val="1"/>
                <c:pt idx="0">
                  <c:v>6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计算!$E$37:$AH$37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6.3000000000000007</c:v>
                </c:pt>
                <c:pt idx="14">
                  <c:v>6.3000000000000007</c:v>
                </c:pt>
                <c:pt idx="15">
                  <c:v>6.3000000000000007</c:v>
                </c:pt>
                <c:pt idx="16">
                  <c:v>6.3000000000000007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计算!$D$49</c:f>
              <c:strCache>
                <c:ptCount val="1"/>
                <c:pt idx="0">
                  <c:v>里程碑 1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计算!$E$49:$AH$49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6.3000000000000007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计算!$B$38</c:f>
              <c:strCache>
                <c:ptCount val="1"/>
                <c:pt idx="0">
                  <c:v>7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计算!$E$38:$AH$38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5.3000000000000007</c:v>
                </c:pt>
                <c:pt idx="15">
                  <c:v>5.3000000000000007</c:v>
                </c:pt>
                <c:pt idx="16">
                  <c:v>5.3000000000000007</c:v>
                </c:pt>
                <c:pt idx="17">
                  <c:v>5.3000000000000007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计算!$D$50</c:f>
              <c:strCache>
                <c:ptCount val="1"/>
                <c:pt idx="0">
                  <c:v>Milestone 2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计算!$E$50:$AH$50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5.3000000000000007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计算!$B$39</c:f>
              <c:strCache>
                <c:ptCount val="1"/>
                <c:pt idx="0">
                  <c:v>8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计算!$E$39:$AH$39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4.3000000000000007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计算!$D$51</c:f>
              <c:strCache>
                <c:ptCount val="1"/>
                <c:pt idx="0">
                  <c:v>Milestone 3</c:v>
                </c:pt>
              </c:strCache>
            </c:strRef>
          </c:tx>
          <c:spPr>
            <a:ln cap="sq"/>
          </c:spPr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计算!$E$51:$AH$51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4.3000000000000007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计算!$B$40</c:f>
              <c:strCache>
                <c:ptCount val="1"/>
                <c:pt idx="0">
                  <c:v>9</c:v>
                </c:pt>
              </c:strCache>
            </c:strRef>
          </c:tx>
          <c:spPr>
            <a:ln w="193675" cap="sq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square"/>
            <c:size val="1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</c:spPr>
          </c:marker>
          <c:val>
            <c:numRef>
              <c:f>计算!$E$40:$AH$40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3.3000000000000007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计算!$D$52</c:f>
              <c:strCache>
                <c:ptCount val="1"/>
                <c:pt idx="0">
                  <c:v>Milestone 4</c:v>
                </c:pt>
              </c:strCache>
            </c:strRef>
          </c:tx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计算!$E$52:$AH$52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8"/>
          <c:order val="18"/>
          <c:tx>
            <c:v>Today</c:v>
          </c:tx>
          <c:marker>
            <c:symbol val="none"/>
          </c:marker>
          <c:errBars>
            <c:errDir val="y"/>
            <c:errBarType val="both"/>
            <c:errValType val="fixedVal"/>
            <c:noEndCap val="0"/>
            <c:val val="10"/>
            <c:spPr>
              <a:ln w="263525">
                <a:solidFill>
                  <a:schemeClr val="bg1">
                    <a:lumMod val="95000"/>
                  </a:schemeClr>
                </a:solidFill>
              </a:ln>
            </c:spPr>
          </c:errBars>
          <c:val>
            <c:numRef>
              <c:f>计算!$E$56:$AH$56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计算!$D$58</c:f>
              <c:strCache>
                <c:ptCount val="1"/>
                <c:pt idx="0">
                  <c:v>2015年May</c:v>
                </c:pt>
              </c:strCache>
            </c:strRef>
          </c:tx>
          <c:spPr>
            <a:ln w="228600" cap="sq"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计算!$E$58:$AH$58</c:f>
              <c:numCache>
                <c:formatCode>General</c:formatCode>
                <c:ptCount val="3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计算!$D$61</c:f>
              <c:strCache>
                <c:ptCount val="1"/>
                <c:pt idx="0">
                  <c:v>2015年Jun</c:v>
                </c:pt>
              </c:strCache>
            </c:strRef>
          </c:tx>
          <c:spPr>
            <a:ln w="228600" cap="sq"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计算!$E$61:$AH$61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计算!$D$66</c:f>
              <c:strCache>
                <c:ptCount val="1"/>
                <c:pt idx="0">
                  <c:v>2015年Jun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计算!$E$66:$AH$66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计算!$D$65</c:f>
              <c:strCache>
                <c:ptCount val="1"/>
                <c:pt idx="0">
                  <c:v>2015年May</c:v>
                </c:pt>
              </c:strCache>
            </c:strRef>
          </c:tx>
          <c:spPr>
            <a:ln w="209550" cap="sq"/>
          </c:spPr>
          <c:marker>
            <c:symbol val="none"/>
          </c:marker>
          <c:dPt>
            <c:idx val="2"/>
            <c:bubble3D val="0"/>
            <c:spPr>
              <a:ln w="28575" cap="sq"/>
            </c:spPr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计算!$E$65:$AH$65</c:f>
              <c:numCache>
                <c:formatCode>General</c:formatCode>
                <c:ptCount val="30"/>
                <c:pt idx="0">
                  <c:v>0.5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ser>
          <c:idx val="24"/>
          <c:order val="23"/>
          <c:tx>
            <c:v>Day Dot Line</c:v>
          </c:tx>
          <c:spPr>
            <a:ln w="15875">
              <a:solidFill>
                <a:schemeClr val="tx2"/>
              </a:solidFill>
            </a:ln>
          </c:spPr>
          <c:marker>
            <c:symbol val="circle"/>
            <c:size val="5"/>
            <c:spPr>
              <a:solidFill>
                <a:schemeClr val="tx2"/>
              </a:solidFill>
              <a:ln>
                <a:noFill/>
              </a:ln>
            </c:spPr>
          </c:marker>
          <c:dLbls>
            <c:dLbl>
              <c:idx val="0"/>
              <c:layout/>
              <c:tx>
                <c:strRef>
                  <c:f>计算!$E$72</c:f>
                  <c:strCache>
                    <c:ptCount val="1"/>
                    <c:pt idx="0">
                      <c:v>02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{825588E6-9741-44D0-AA69-FF29B686233F}</c15:txfldGUID>
                      <c15:f>计算!$E$72</c15:f>
                      <c15:dlblFieldTableCache>
                        <c:ptCount val="1"/>
                        <c:pt idx="0">
                          <c:v>14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layout/>
              <c:tx>
                <c:strRef>
                  <c:f>计算!$F$72</c:f>
                  <c:strCache>
                    <c:ptCount val="1"/>
                    <c:pt idx="0">
                      <c:v>03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{70F4F3B1-F7B6-422D-8BBD-4EE297FBCC0E}</c15:txfldGUID>
                      <c15:f>计算!$F$72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layout/>
              <c:tx>
                <c:strRef>
                  <c:f>计算!$G$72</c:f>
                  <c:strCache>
                    <c:ptCount val="1"/>
                    <c:pt idx="0">
                      <c:v>04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{5B81229F-7782-44FE-BCE2-CE2D37C6EBBE}</c15:txfldGUID>
                      <c15:f>计算!$G$72</c15:f>
                      <c15:dlblFieldTableCache>
                        <c:ptCount val="1"/>
                        <c:pt idx="0">
                          <c:v>16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layout/>
              <c:tx>
                <c:strRef>
                  <c:f>计算!$H$72</c:f>
                  <c:strCache>
                    <c:ptCount val="1"/>
                    <c:pt idx="0">
                      <c:v>05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{A88ACC1F-DD0C-462A-BEB2-60314F83B79B}</c15:txfldGUID>
                      <c15:f>计算!$H$72</c15:f>
                      <c15:dlblFieldTableCache>
                        <c:ptCount val="1"/>
                        <c:pt idx="0">
                          <c:v>17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layout/>
              <c:tx>
                <c:strRef>
                  <c:f>计算!$I$72</c:f>
                  <c:strCache>
                    <c:ptCount val="1"/>
                    <c:pt idx="0">
                      <c:v>06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{35E81075-6C48-4917-9760-E0F05FAC5AF0}</c15:txfldGUID>
                      <c15:f>计算!$I$72</c15:f>
                      <c15:dlblFieldTableCache>
                        <c:ptCount val="1"/>
                        <c:pt idx="0">
                          <c:v>18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layout/>
              <c:tx>
                <c:strRef>
                  <c:f>计算!$J$72</c:f>
                  <c:strCache>
                    <c:ptCount val="1"/>
                    <c:pt idx="0">
                      <c:v>07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{2B3A359C-2204-4CFD-BF44-6D8E43A6FA32}</c15:txfldGUID>
                      <c15:f>计算!$J$72</c15:f>
                      <c15:dlblFieldTableCache>
                        <c:ptCount val="1"/>
                        <c:pt idx="0">
                          <c:v>19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layout/>
              <c:tx>
                <c:strRef>
                  <c:f>计算!$K$72</c:f>
                  <c:strCache>
                    <c:ptCount val="1"/>
                    <c:pt idx="0">
                      <c:v>08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{AC4BA605-9755-4BAF-AC51-8FC501401CE6}</c15:txfldGUID>
                      <c15:f>计算!$K$72</c15:f>
                      <c15:dlblFieldTableCache>
                        <c:ptCount val="1"/>
                        <c:pt idx="0">
                          <c:v>20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layout/>
              <c:tx>
                <c:strRef>
                  <c:f>计算!$L$72</c:f>
                  <c:strCache>
                    <c:ptCount val="1"/>
                    <c:pt idx="0">
                      <c:v>09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{3BCEADD1-C05E-4749-B358-08886B6DD00D}</c15:txfldGUID>
                      <c15:f>计算!$L$72</c15:f>
                      <c15:dlblFieldTableCache>
                        <c:ptCount val="1"/>
                        <c:pt idx="0">
                          <c:v>21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8"/>
              <c:layout/>
              <c:tx>
                <c:strRef>
                  <c:f>计算!$M$72</c:f>
                  <c:strCache>
                    <c:ptCount val="1"/>
                    <c:pt idx="0">
                      <c:v>10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{49473E51-B0DB-4BB8-A93F-69352D620C1E}</c15:txfldGUID>
                      <c15:f>计算!$M$72</c15:f>
                      <c15:dlblFieldTableCache>
                        <c:ptCount val="1"/>
                        <c:pt idx="0">
                          <c:v>22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9"/>
              <c:layout/>
              <c:tx>
                <c:strRef>
                  <c:f>计算!$N$72</c:f>
                  <c:strCache>
                    <c:ptCount val="1"/>
                    <c:pt idx="0">
                      <c:v>11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{BD13F4F2-4C70-4B47-BA52-AA03A0A8F9D4}</c15:txfldGUID>
                      <c15:f>计算!$N$72</c15:f>
                      <c15:dlblFieldTableCache>
                        <c:ptCount val="1"/>
                        <c:pt idx="0">
                          <c:v>23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0"/>
              <c:layout/>
              <c:tx>
                <c:strRef>
                  <c:f>计算!$O$72</c:f>
                  <c:strCache>
                    <c:ptCount val="1"/>
                    <c:pt idx="0">
                      <c:v>12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{2666F830-24E4-4BAF-9F3B-5570487CCBF3}</c15:txfldGUID>
                      <c15:f>计算!$O$72</c15:f>
                      <c15:dlblFieldTableCache>
                        <c:ptCount val="1"/>
                        <c:pt idx="0">
                          <c:v>24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1"/>
              <c:layout/>
              <c:tx>
                <c:strRef>
                  <c:f>计算!$P$72</c:f>
                  <c:strCache>
                    <c:ptCount val="1"/>
                    <c:pt idx="0">
                      <c:v>13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{83C1D730-6BF3-41F1-86B8-F9FE84407BDA}</c15:txfldGUID>
                      <c15:f>计算!$P$72</c15:f>
                      <c15:dlblFieldTableCache>
                        <c:ptCount val="1"/>
                        <c:pt idx="0">
                          <c:v>25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2"/>
              <c:layout/>
              <c:tx>
                <c:strRef>
                  <c:f>计算!$Q$72</c:f>
                  <c:strCache>
                    <c:ptCount val="1"/>
                    <c:pt idx="0">
                      <c:v>14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{C3AA730E-BFD7-44CC-94E0-0C09B02FF1BA}</c15:txfldGUID>
                      <c15:f>计算!$Q$72</c15:f>
                      <c15:dlblFieldTableCache>
                        <c:ptCount val="1"/>
                        <c:pt idx="0">
                          <c:v>26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3"/>
              <c:layout/>
              <c:tx>
                <c:strRef>
                  <c:f>计算!$R$72</c:f>
                  <c:strCache>
                    <c:ptCount val="1"/>
                    <c:pt idx="0">
                      <c:v>15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{749D3DB2-D9AF-4FB2-BF2D-5190E2D50D3E}</c15:txfldGUID>
                      <c15:f>计算!$R$72</c15:f>
                      <c15:dlblFieldTableCache>
                        <c:ptCount val="1"/>
                        <c:pt idx="0">
                          <c:v>27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4"/>
              <c:layout/>
              <c:tx>
                <c:strRef>
                  <c:f>计算!$S$72</c:f>
                  <c:strCache>
                    <c:ptCount val="1"/>
                    <c:pt idx="0">
                      <c:v>16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{5E812370-3231-492E-896A-3F37D01E5A0F}</c15:txfldGUID>
                      <c15:f>计算!$S$72</c15:f>
                      <c15:dlblFieldTableCache>
                        <c:ptCount val="1"/>
                        <c:pt idx="0">
                          <c:v>28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5"/>
              <c:layout/>
              <c:tx>
                <c:strRef>
                  <c:f>计算!$T$72</c:f>
                  <c:strCache>
                    <c:ptCount val="1"/>
                    <c:pt idx="0">
                      <c:v>17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{C867A15E-D76E-4EC1-8DE1-F4C21B756B91}</c15:txfldGUID>
                      <c15:f>计算!$T$72</c15:f>
                      <c15:dlblFieldTableCache>
                        <c:ptCount val="1"/>
                        <c:pt idx="0">
                          <c:v>29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6"/>
              <c:layout/>
              <c:tx>
                <c:strRef>
                  <c:f>计算!$U$72</c:f>
                  <c:strCache>
                    <c:ptCount val="1"/>
                    <c:pt idx="0">
                      <c:v>18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{3BF5BE6E-FB5C-49D1-A878-E3EA8C11B5B6}</c15:txfldGUID>
                      <c15:f>计算!$U$72</c15:f>
                      <c15:dlblFieldTableCache>
                        <c:ptCount val="1"/>
                        <c:pt idx="0">
                          <c:v>30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7"/>
              <c:layout/>
              <c:tx>
                <c:strRef>
                  <c:f>计算!$V$72</c:f>
                  <c:strCache>
                    <c:ptCount val="1"/>
                    <c:pt idx="0">
                      <c:v>19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{AA7D789D-6CDD-4E8C-BEA7-285A2052A7EF}</c15:txfldGUID>
                      <c15:f>计算!$V$72</c15:f>
                      <c15:dlblFieldTableCache>
                        <c:ptCount val="1"/>
                        <c:pt idx="0">
                          <c:v>31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8"/>
              <c:layout/>
              <c:tx>
                <c:strRef>
                  <c:f>计算!$W$72</c:f>
                  <c:strCache>
                    <c:ptCount val="1"/>
                    <c:pt idx="0">
                      <c:v>20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{07276218-F352-4798-AB1F-4403E425E6C9}</c15:txfldGUID>
                      <c15:f>计算!$W$72</c15:f>
                      <c15:dlblFieldTableCache>
                        <c:ptCount val="1"/>
                        <c:pt idx="0">
                          <c:v>01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9"/>
              <c:layout/>
              <c:tx>
                <c:strRef>
                  <c:f>计算!$X$72</c:f>
                  <c:strCache>
                    <c:ptCount val="1"/>
                    <c:pt idx="0">
                      <c:v>21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{719B9868-3D40-4354-A7DA-2DDE2F9DFEDB}</c15:txfldGUID>
                      <c15:f>计算!$X$72</c15:f>
                      <c15:dlblFieldTableCache>
                        <c:ptCount val="1"/>
                        <c:pt idx="0">
                          <c:v>02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0"/>
              <c:layout/>
              <c:tx>
                <c:strRef>
                  <c:f>计算!$Y$72</c:f>
                  <c:strCache>
                    <c:ptCount val="1"/>
                    <c:pt idx="0">
                      <c:v>22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{D395C622-737C-48FB-9A4D-0EABA18015DA}</c15:txfldGUID>
                      <c15:f>计算!$Y$72</c15:f>
                      <c15:dlblFieldTableCache>
                        <c:ptCount val="1"/>
                        <c:pt idx="0">
                          <c:v>03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1"/>
              <c:layout/>
              <c:tx>
                <c:strRef>
                  <c:f>计算!$Z$72</c:f>
                  <c:strCache>
                    <c:ptCount val="1"/>
                    <c:pt idx="0">
                      <c:v>23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{C2387640-943E-473A-9E78-3FB9B87567E2}</c15:txfldGUID>
                      <c15:f>计算!$Z$72</c15:f>
                      <c15:dlblFieldTableCache>
                        <c:ptCount val="1"/>
                        <c:pt idx="0">
                          <c:v>04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2"/>
              <c:layout/>
              <c:tx>
                <c:strRef>
                  <c:f>计算!$AA$72</c:f>
                  <c:strCache>
                    <c:ptCount val="1"/>
                    <c:pt idx="0">
                      <c:v>24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{34D0A7C6-C9DD-485F-BB85-9D4C550417B7}</c15:txfldGUID>
                      <c15:f>计算!$AA$72</c15:f>
                      <c15:dlblFieldTableCache>
                        <c:ptCount val="1"/>
                        <c:pt idx="0">
                          <c:v>05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3"/>
              <c:layout/>
              <c:tx>
                <c:strRef>
                  <c:f>计算!$AB$72</c:f>
                  <c:strCache>
                    <c:ptCount val="1"/>
                    <c:pt idx="0">
                      <c:v>25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{AD0E4C65-7BF3-4224-ACFB-C8AA30A4C04D}</c15:txfldGUID>
                      <c15:f>计算!$AB$72</c15:f>
                      <c15:dlblFieldTableCache>
                        <c:ptCount val="1"/>
                        <c:pt idx="0">
                          <c:v>06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4"/>
              <c:layout/>
              <c:tx>
                <c:strRef>
                  <c:f>计算!$AC$72</c:f>
                  <c:strCache>
                    <c:ptCount val="1"/>
                    <c:pt idx="0">
                      <c:v>26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{040CD585-F708-44FB-8B83-F07C1BB4133E}</c15:txfldGUID>
                      <c15:f>计算!$AC$72</c15:f>
                      <c15:dlblFieldTableCache>
                        <c:ptCount val="1"/>
                        <c:pt idx="0">
                          <c:v>07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5"/>
              <c:layout/>
              <c:tx>
                <c:strRef>
                  <c:f>计算!$AD$72</c:f>
                  <c:strCache>
                    <c:ptCount val="1"/>
                    <c:pt idx="0">
                      <c:v>27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{1D47079C-85BD-4C7A-85FD-2C911CB82481}</c15:txfldGUID>
                      <c15:f>计算!$AD$72</c15:f>
                      <c15:dlblFieldTableCache>
                        <c:ptCount val="1"/>
                        <c:pt idx="0">
                          <c:v>08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6"/>
              <c:layout/>
              <c:tx>
                <c:strRef>
                  <c:f>计算!$AE$72</c:f>
                  <c:strCache>
                    <c:ptCount val="1"/>
                    <c:pt idx="0">
                      <c:v>28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{9680D3D9-432F-4F79-9C88-3D8464C26E0B}</c15:txfldGUID>
                      <c15:f>计算!$AE$72</c15:f>
                      <c15:dlblFieldTableCache>
                        <c:ptCount val="1"/>
                        <c:pt idx="0">
                          <c:v>09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7"/>
              <c:layout/>
              <c:tx>
                <c:strRef>
                  <c:f>计算!$AF$72</c:f>
                  <c:strCache>
                    <c:ptCount val="1"/>
                    <c:pt idx="0">
                      <c:v>29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{61A02D65-E6B6-4ADA-98B5-674612788384}</c15:txfldGUID>
                      <c15:f>计算!$AF$72</c15:f>
                      <c15:dlblFieldTableCache>
                        <c:ptCount val="1"/>
                        <c:pt idx="0">
                          <c:v>10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8"/>
              <c:layout/>
              <c:tx>
                <c:strRef>
                  <c:f>计算!$AG$72</c:f>
                  <c:strCache>
                    <c:ptCount val="1"/>
                    <c:pt idx="0">
                      <c:v>30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{D1768704-C48B-42D9-A50A-AD70C8B81FB3}</c15:txfldGUID>
                      <c15:f>计算!$AG$72</c15:f>
                      <c15:dlblFieldTableCache>
                        <c:ptCount val="1"/>
                        <c:pt idx="0">
                          <c:v>11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9"/>
              <c:layout/>
              <c:tx>
                <c:strRef>
                  <c:f>计算!$AH$72</c:f>
                  <c:strCache>
                    <c:ptCount val="1"/>
                    <c:pt idx="0">
                      <c:v>31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{22F7C08C-15A9-47CC-BBBD-06C7B6DD9EB7}</c15:txfldGUID>
                      <c15:f>计算!$AH$72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计算!$E$71:$AH$71</c:f>
              <c:numCache>
                <c:formatCode>General</c:formatCode>
                <c:ptCount val="30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  <c:pt idx="13">
                  <c:v>1.3</c:v>
                </c:pt>
                <c:pt idx="14">
                  <c:v>1.3</c:v>
                </c:pt>
                <c:pt idx="15">
                  <c:v>1.3</c:v>
                </c:pt>
                <c:pt idx="16">
                  <c:v>1.3</c:v>
                </c:pt>
                <c:pt idx="17">
                  <c:v>1.3</c:v>
                </c:pt>
                <c:pt idx="18">
                  <c:v>1.3</c:v>
                </c:pt>
                <c:pt idx="19">
                  <c:v>1.3</c:v>
                </c:pt>
                <c:pt idx="20">
                  <c:v>1.3</c:v>
                </c:pt>
                <c:pt idx="21">
                  <c:v>1.3</c:v>
                </c:pt>
                <c:pt idx="22">
                  <c:v>1.3</c:v>
                </c:pt>
                <c:pt idx="23">
                  <c:v>1.3</c:v>
                </c:pt>
                <c:pt idx="24">
                  <c:v>1.3</c:v>
                </c:pt>
                <c:pt idx="25">
                  <c:v>1.3</c:v>
                </c:pt>
                <c:pt idx="26">
                  <c:v>1.3</c:v>
                </c:pt>
                <c:pt idx="27">
                  <c:v>1.3</c:v>
                </c:pt>
                <c:pt idx="28">
                  <c:v>1.3</c:v>
                </c:pt>
                <c:pt idx="29">
                  <c:v>1.3</c:v>
                </c:pt>
              </c:numCache>
            </c:numRef>
          </c:val>
          <c:smooth val="0"/>
        </c:ser>
        <c:ser>
          <c:idx val="23"/>
          <c:order val="24"/>
          <c:tx>
            <c:v>Day Dot Line For Text Labels</c:v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4260067928190202E-2"/>
                  <c:y val="0"/>
                </c:manualLayout>
              </c:layout>
              <c:tx>
                <c:strRef>
                  <c:f>计算!$E$70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{DA29B94D-BDE3-4034-81C1-DABDDEB5DACC}</c15:txfldGUID>
                      <c15:f>计算!$E$70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"/>
              <c:layout/>
              <c:tx>
                <c:strRef>
                  <c:f>计算!$F$70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{B03AB271-2039-4AFD-B8E5-96FDB9CA8957}</c15:txfldGUID>
                      <c15:f>计算!$F$70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"/>
              <c:layout/>
              <c:tx>
                <c:strRef>
                  <c:f>计算!$G$70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{59C3E1DA-53D5-4D9E-A9C1-4CA9F7AD4F62}</c15:txfldGUID>
                      <c15:f>计算!$G$70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3"/>
              <c:layout/>
              <c:tx>
                <c:strRef>
                  <c:f>计算!$H$70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{7AE0116D-1A44-4F8E-BD5B-AFA2C775F9D1}</c15:txfldGUID>
                      <c15:f>计算!$H$70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4"/>
              <c:layout/>
              <c:tx>
                <c:strRef>
                  <c:f>计算!$I$70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{3D1F4F16-B136-4385-ACC1-B5D81104C059}</c15:txfldGUID>
                      <c15:f>计算!$I$70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5"/>
              <c:layout/>
              <c:tx>
                <c:strRef>
                  <c:f>计算!$J$70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{51EDE621-00EA-4BA4-A7DB-129263B2DDB3}</c15:txfldGUID>
                      <c15:f>计算!$J$70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6"/>
              <c:layout/>
              <c:tx>
                <c:strRef>
                  <c:f>计算!$K$70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{8BAA003C-DF05-4FCF-8415-8524157D293A}</c15:txfldGUID>
                      <c15:f>计算!$K$70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7"/>
              <c:layout/>
              <c:tx>
                <c:strRef>
                  <c:f>计算!$L$70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{B98E185E-FA08-4FCA-845E-4027A771A71A}</c15:txfldGUID>
                      <c15:f>计算!$L$70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8"/>
              <c:layout/>
              <c:tx>
                <c:strRef>
                  <c:f>计算!$M$70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{403E6C4C-4CD6-4E7F-AEC5-30DD4CE4EE23}</c15:txfldGUID>
                      <c15:f>计算!$M$70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9"/>
              <c:layout/>
              <c:tx>
                <c:strRef>
                  <c:f>计算!$N$70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{2ECD1C65-64C7-4E50-9D6D-4041FA5FEEBB}</c15:txfldGUID>
                      <c15:f>计算!$N$70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0"/>
              <c:layout/>
              <c:tx>
                <c:strRef>
                  <c:f>计算!$O$70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{09FFFF69-5D37-4576-9BA4-9261B2B7A5FD}</c15:txfldGUID>
                      <c15:f>计算!$O$70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1"/>
              <c:layout/>
              <c:tx>
                <c:strRef>
                  <c:f>计算!$P$70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{883E06D6-01BF-48B4-803B-CCEFE7D98B61}</c15:txfldGUID>
                      <c15:f>计算!$P$70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2"/>
              <c:layout/>
              <c:tx>
                <c:strRef>
                  <c:f>计算!$Q$70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{0DBB4E87-7480-4292-A719-88FF17ACD77B}</c15:txfldGUID>
                      <c15:f>计算!$Q$70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3"/>
              <c:layout/>
              <c:tx>
                <c:strRef>
                  <c:f>计算!$R$70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{76EE5B50-A4FC-4C5B-9C67-8D21B2EBBBE1}</c15:txfldGUID>
                      <c15:f>计算!$R$70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4"/>
              <c:layout/>
              <c:tx>
                <c:strRef>
                  <c:f>计算!$S$70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{F87AF688-4E9C-41A6-A908-E1F919F6E8A4}</c15:txfldGUID>
                      <c15:f>计算!$S$70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5"/>
              <c:layout/>
              <c:tx>
                <c:strRef>
                  <c:f>计算!$T$70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{3B000F4B-41F1-4C50-9CBF-5112607326E5}</c15:txfldGUID>
                      <c15:f>计算!$T$70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6"/>
              <c:layout/>
              <c:tx>
                <c:strRef>
                  <c:f>计算!$U$70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{C57B644C-6F65-40A3-9D99-939347BA3EB5}</c15:txfldGUID>
                      <c15:f>计算!$U$70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7"/>
              <c:layout/>
              <c:tx>
                <c:strRef>
                  <c:f>计算!$V$70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{BE8335D1-9141-445E-B23C-BB7E0ABA8338}</c15:txfldGUID>
                      <c15:f>计算!$V$70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8"/>
              <c:layout/>
              <c:tx>
                <c:strRef>
                  <c:f>计算!$W$70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{58E0B4B6-356C-4A56-ABF0-875A5054632E}</c15:txfldGUID>
                      <c15:f>计算!$W$70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19"/>
              <c:layout/>
              <c:tx>
                <c:strRef>
                  <c:f>计算!$X$70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{58D7F626-1BDC-4028-818F-A1D6F3B2A490}</c15:txfldGUID>
                      <c15:f>计算!$X$70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0"/>
              <c:layout/>
              <c:tx>
                <c:strRef>
                  <c:f>计算!$Y$70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{4738EE19-1E11-489D-969D-B2CDBACCEE9D}</c15:txfldGUID>
                      <c15:f>计算!$Y$70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1"/>
              <c:layout/>
              <c:tx>
                <c:strRef>
                  <c:f>计算!$Z$70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{01D6B109-02E1-428E-BED9-0082A5281164}</c15:txfldGUID>
                      <c15:f>计算!$Z$70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2"/>
              <c:layout/>
              <c:tx>
                <c:strRef>
                  <c:f>计算!$AA$70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{22DA2DBF-BDA1-4F9C-9F03-7FAAA17690B5}</c15:txfldGUID>
                      <c15:f>计算!$AA$70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3"/>
              <c:layout/>
              <c:tx>
                <c:strRef>
                  <c:f>计算!$AB$70</c:f>
                  <c:strCache>
                    <c:ptCount val="1"/>
                    <c:pt idx="0">
                      <c:v>Mon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{E506C4E0-0C55-4A96-92A9-FAFE4DE278B1}</c15:txfldGUID>
                      <c15:f>计算!$AB$70</c15:f>
                      <c15:dlblFieldTableCache>
                        <c:ptCount val="1"/>
                        <c:pt idx="0">
                          <c:v>Mon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4"/>
              <c:layout/>
              <c:tx>
                <c:strRef>
                  <c:f>计算!$AC$70</c:f>
                  <c:strCache>
                    <c:ptCount val="1"/>
                    <c:pt idx="0">
                      <c:v>Tue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{DA2BF0F2-4BC0-471D-BA81-F567D7B42387}</c15:txfldGUID>
                      <c15:f>计算!$AC$70</c15:f>
                      <c15:dlblFieldTableCache>
                        <c:ptCount val="1"/>
                        <c:pt idx="0">
                          <c:v>Tue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5"/>
              <c:layout/>
              <c:tx>
                <c:strRef>
                  <c:f>计算!$AD$70</c:f>
                  <c:strCache>
                    <c:ptCount val="1"/>
                    <c:pt idx="0">
                      <c:v>Wed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{D1711317-CDBD-425A-9947-A66F1348A9AE}</c15:txfldGUID>
                      <c15:f>计算!$AD$70</c15:f>
                      <c15:dlblFieldTableCache>
                        <c:ptCount val="1"/>
                        <c:pt idx="0">
                          <c:v>Wed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6"/>
              <c:layout/>
              <c:tx>
                <c:strRef>
                  <c:f>计算!$AE$70</c:f>
                  <c:strCache>
                    <c:ptCount val="1"/>
                    <c:pt idx="0">
                      <c:v>Thu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{8EBBEEB1-F4E5-4705-83CB-AE5C1DB81A8C}</c15:txfldGUID>
                      <c15:f>计算!$AE$70</c15:f>
                      <c15:dlblFieldTableCache>
                        <c:ptCount val="1"/>
                        <c:pt idx="0">
                          <c:v>Thu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7"/>
              <c:layout/>
              <c:tx>
                <c:strRef>
                  <c:f>计算!$AF$70</c:f>
                  <c:strCache>
                    <c:ptCount val="1"/>
                    <c:pt idx="0">
                      <c:v>Fri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{5E736D19-6F1A-4C04-8445-BB11226B7F06}</c15:txfldGUID>
                      <c15:f>计算!$AF$70</c15:f>
                      <c15:dlblFieldTableCache>
                        <c:ptCount val="1"/>
                        <c:pt idx="0">
                          <c:v>Fri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8"/>
              <c:layout/>
              <c:tx>
                <c:strRef>
                  <c:f>计算!$AG$70</c:f>
                  <c:strCache>
                    <c:ptCount val="1"/>
                    <c:pt idx="0">
                      <c:v>Sat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{996B82CB-DFD8-4576-A17B-4AA188F7AAB2}</c15:txfldGUID>
                      <c15:f>计算!$AG$70</c15:f>
                      <c15:dlblFieldTableCache>
                        <c:ptCount val="1"/>
                        <c:pt idx="0">
                          <c:v>Sat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dLbl>
              <c:idx val="29"/>
              <c:layout/>
              <c:tx>
                <c:strRef>
                  <c:f>计算!$AH$70</c:f>
                  <c:strCache>
                    <c:ptCount val="1"/>
                    <c:pt idx="0">
                      <c:v>Sun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{C6E2C7C7-A084-4633-B5F9-722D222543DE}</c15:txfldGUID>
                      <c15:f>计算!$AH$70</c15:f>
                      <c15:dlblFieldTableCache>
                        <c:ptCount val="1"/>
                        <c:pt idx="0">
                          <c:v>Sun</c:v>
                        </c:pt>
                      </c15:dlblFieldTableCache>
                    </c15:dlblFTEntry>
                  </c15:dlblFieldTable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计算!$E$69:$AH$69</c:f>
              <c:numCache>
                <c:formatCode>General</c:formatCode>
                <c:ptCount val="3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计算!$D$59</c:f>
              <c:strCache>
                <c:ptCount val="1"/>
                <c:pt idx="0">
                  <c:v>2015年May - Top Band</c:v>
                </c:pt>
              </c:strCache>
            </c:strRef>
          </c:tx>
          <c:spPr>
            <a:ln w="228600" cap="sq"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计算!$E$59:$AH$59</c:f>
              <c:numCache>
                <c:formatCode>General</c:formatCode>
                <c:ptCount val="30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13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13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计算!$D$62</c:f>
              <c:strCache>
                <c:ptCount val="1"/>
                <c:pt idx="0">
                  <c:v>2015年Jun - Top Band</c:v>
                </c:pt>
              </c:strCache>
            </c:strRef>
          </c:tx>
          <c:spPr>
            <a:ln w="228600" cap="sq"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计算!$E$62:$AH$62</c:f>
              <c:numCache>
                <c:formatCode>General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259136"/>
        <c:axId val="247260672"/>
      </c:lineChart>
      <c:dateAx>
        <c:axId val="247259136"/>
        <c:scaling>
          <c:orientation val="minMax"/>
        </c:scaling>
        <c:delete val="1"/>
        <c:axPos val="b"/>
        <c:majorGridlines>
          <c:spPr>
            <a:ln w="3175">
              <a:solidFill>
                <a:schemeClr val="tx2">
                  <a:lumMod val="20000"/>
                  <a:lumOff val="80000"/>
                  <a:alpha val="85000"/>
                </a:schemeClr>
              </a:solidFill>
            </a:ln>
          </c:spPr>
        </c:majorGridlines>
        <c:numFmt formatCode="d" sourceLinked="0"/>
        <c:majorTickMark val="out"/>
        <c:minorTickMark val="none"/>
        <c:tickLblPos val="nextTo"/>
        <c:crossAx val="247260672"/>
        <c:crosses val="autoZero"/>
        <c:auto val="1"/>
        <c:lblOffset val="100"/>
        <c:baseTimeUnit val="days"/>
      </c:dateAx>
      <c:valAx>
        <c:axId val="247260672"/>
        <c:scaling>
          <c:orientation val="minMax"/>
          <c:max val="13.5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247259136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Microsoft YaHei UI" panose="020B0503020204020204" pitchFamily="34" charset="-122"/>
          <a:ea typeface="Microsoft YaHei UI" panose="020B0503020204020204" pitchFamily="34" charset="-122"/>
        </a:defRPr>
      </a:pPr>
      <a:endParaRPr lang="zh-CN"/>
    </a:p>
  </c:txPr>
  <c:printSettings>
    <c:headerFooter/>
    <c:pageMargins b="0.75" l="0.7" r="0.7" t="1" header="0.3" footer="0.3"/>
    <c:pageSetup orientation="landscape"/>
  </c:printSettings>
</c:chartSpace>
</file>

<file path=xl/ctrlProps/ctrlProp1.xml><?xml version="1.0" encoding="utf-8"?>
<formControlPr xmlns="http://schemas.microsoft.com/office/spreadsheetml/2009/9/main" objectType="Scroll" dx="16" fmlaLink="WindowOffset" horiz="1" max="100" noThreeD="1" page="7" val="0"/>
</file>

<file path=xl/ctrlProps/ctrlProp2.xml><?xml version="1.0" encoding="utf-8"?>
<formControlPr xmlns="http://schemas.microsoft.com/office/spreadsheetml/2009/9/main" objectType="Spin" dx="16" fmlaLink="period_selected" max="60" min="1" page="10" val="1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14</xdr:col>
      <xdr:colOff>17276</xdr:colOff>
      <xdr:row>16</xdr:row>
      <xdr:rowOff>90487</xdr:rowOff>
    </xdr:to>
    <xdr:graphicFrame macro="">
      <xdr:nvGraphicFramePr>
        <xdr:cNvPr id="2" name="Project日程表" descr="该折线图在对应的时间范围上绘制各个Project的图形。&#10;" title="Project日程表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457200</xdr:colOff>
      <xdr:row>17</xdr:row>
      <xdr:rowOff>209551</xdr:rowOff>
    </xdr:from>
    <xdr:to>
      <xdr:col>11</xdr:col>
      <xdr:colOff>485775</xdr:colOff>
      <xdr:row>26</xdr:row>
      <xdr:rowOff>85725</xdr:rowOff>
    </xdr:to>
    <xdr:sp macro="" textlink="">
      <xdr:nvSpPr>
        <xdr:cNvPr id="3" name="日程表提示" descr="Project详细信息”表Medium的“位置”值用于防止里程碑标签在日程表上相互重叠。使用正数可将标签定位在日程表上方，而使用负数可将标签定位在下方。&#10;&#10;要添加其他里程碑，请在表格Medium插入新行，或者在最后一个表格条目下方开始键入，表格将自动展开以容纳您新添加的数据。&#10;" title="Project日程表提示"/>
        <xdr:cNvSpPr txBox="1"/>
      </xdr:nvSpPr>
      <xdr:spPr>
        <a:xfrm>
          <a:off x="3505200" y="2914651"/>
          <a:ext cx="3686175" cy="1381124"/>
        </a:xfrm>
        <a:prstGeom prst="wedgeRectCallout">
          <a:avLst>
            <a:gd name="adj1" fmla="val -58703"/>
            <a:gd name="adj2" fmla="val -24361"/>
          </a:avLst>
        </a:prstGeom>
        <a:solidFill>
          <a:schemeClr val="bg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2880" rtlCol="0" anchor="ctr"/>
        <a:lstStyle/>
        <a:p>
          <a:endParaRPr lang="en-US" altLang="ja-JP" sz="1200" b="1" spc="30" baseline="0">
            <a:solidFill>
              <a:schemeClr val="accent1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r>
            <a:rPr lang="ja-JP" altLang="en-US" sz="1200" b="1" spc="30" baseline="0">
              <a:solidFill>
                <a:schemeClr val="accent1"/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Project日程表提示：</a:t>
          </a:r>
          <a:endParaRPr lang="en-US" altLang="ja-JP" sz="1200" b="1" spc="30" baseline="0">
            <a:solidFill>
              <a:schemeClr val="accent1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endParaRPr lang="en-US" sz="1000">
            <a:solidFill>
              <a:schemeClr val="tx1">
                <a:lumMod val="50000"/>
                <a:lumOff val="5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pPr marL="0" indent="0">
            <a:buClr>
              <a:schemeClr val="accent1"/>
            </a:buClr>
            <a:buFontTx/>
            <a:buNone/>
          </a:pPr>
          <a:r>
            <a:rPr lang="ja-JP" altLang="en-US" sz="1000" spc="20">
              <a:solidFill>
                <a:schemeClr val="tx1">
                  <a:lumMod val="50000"/>
                  <a:lumOff val="5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“Project详细信息”表Medium的“位置”值用于防止里程碑标签在日程表上相互重叠。使用正数可将标签定位在日程表上方，而使用负数可将标签定位在下方。</a:t>
          </a:r>
          <a:endParaRPr lang="en-US" altLang="ja-JP" sz="1000" spc="20">
            <a:solidFill>
              <a:schemeClr val="tx1">
                <a:lumMod val="50000"/>
                <a:lumOff val="5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pPr marL="0" indent="0">
            <a:buClr>
              <a:schemeClr val="accent1"/>
            </a:buClr>
            <a:buFontTx/>
            <a:buNone/>
          </a:pPr>
          <a:endParaRPr lang="en-US" sz="1000" spc="20">
            <a:solidFill>
              <a:schemeClr val="tx1">
                <a:lumMod val="50000"/>
                <a:lumOff val="50000"/>
              </a:schemeClr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  <a:p>
          <a:pPr marL="0" indent="0">
            <a:buClr>
              <a:schemeClr val="accent1"/>
            </a:buClr>
            <a:buFontTx/>
            <a:buNone/>
          </a:pPr>
          <a:r>
            <a:rPr lang="ja-JP" altLang="en-US" sz="1000" spc="20">
              <a:solidFill>
                <a:schemeClr val="tx1">
                  <a:lumMod val="50000"/>
                  <a:lumOff val="50000"/>
                </a:schemeClr>
              </a:solidFill>
              <a:effectLst/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rPr>
            <a:t>要添加其他里程碑，请在表格Medium插入新行，或者在最后一个表格条目下方开始键入，表格将自动展开以容纳您新添加的数据。</a:t>
          </a:r>
          <a:endParaRPr lang="en-US" sz="1100" spc="20" baseline="0">
            <a:solidFill>
              <a:schemeClr val="dk1"/>
            </a:solidFill>
            <a:effectLst/>
            <a:latin typeface="Microsoft YaHei UI" panose="020B0503020204020204" pitchFamily="34" charset="-122"/>
            <a:ea typeface="Microsoft YaHei UI" panose="020B0503020204020204" pitchFamily="34" charset="-122"/>
            <a:cs typeface="+mn-cs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323850</xdr:colOff>
      <xdr:row>1</xdr:row>
      <xdr:rowOff>190500</xdr:rowOff>
    </xdr:from>
    <xdr:to>
      <xdr:col>6</xdr:col>
      <xdr:colOff>12954</xdr:colOff>
      <xdr:row>16</xdr:row>
      <xdr:rowOff>161925</xdr:rowOff>
    </xdr:to>
    <xdr:graphicFrame macro="">
      <xdr:nvGraphicFramePr>
        <xdr:cNvPr id="7" name="WindowDays" descr="Project活动的可滚动日程表。" title="日程表图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209550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1025" name="滚动条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</xdr:row>
          <xdr:rowOff>28575</xdr:rowOff>
        </xdr:from>
        <xdr:to>
          <xdr:col>14</xdr:col>
          <xdr:colOff>200025</xdr:colOff>
          <xdr:row>2</xdr:row>
          <xdr:rowOff>257175</xdr:rowOff>
        </xdr:to>
        <xdr:sp macro="" textlink="">
          <xdr:nvSpPr>
            <xdr:cNvPr id="4097" name="微调控制箭头 5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id="2" name="ProjectDetails" displayName="ProjectDetails" ref="B19:E31" totalsRowShown="0" headerRowDxfId="22" dataDxfId="21">
  <tableColumns count="4">
    <tableColumn id="1" name="Date" dataDxfId="20"/>
    <tableColumn id="2" name="里程碑" dataDxfId="19"/>
    <tableColumn id="4" name="位置" dataDxfId="18"/>
    <tableColumn id="5" name="BASELINE" dataDxfId="17">
      <calculatedColumnFormula>1</calculatedColumnFormula>
    </tableColumn>
  </tableColumns>
  <tableStyleInfo name="Project Timeline 2" showFirstColumn="0" showLastColumn="0" showRowStripes="1" showColumnStripes="0"/>
  <extLst>
    <ext xmlns:x14="http://schemas.microsoft.com/office/spreadsheetml/2009/9/main" uri="{504A1905-F514-4f6f-8877-14C23A59335A}">
      <x14:table altText="Project详细信息" altTextSummary="Project的Date、里程碑和图表位置列表。"/>
    </ext>
  </extLst>
</table>
</file>

<file path=xl/tables/table2.xml><?xml version="1.0" encoding="utf-8"?>
<table xmlns="http://schemas.openxmlformats.org/spreadsheetml/2006/main" id="1" name="Activities" displayName="Activities" ref="B22:F34" totalsRowShown="0" headerRowDxfId="16" dataDxfId="15">
  <autoFilter ref="B22:F34"/>
  <sortState ref="C20:F25">
    <sortCondition ref="D19:D25"/>
  </sortState>
  <tableColumns count="5">
    <tableColumn id="5" name="Id" dataDxfId="14">
      <calculatedColumnFormula>N(B22)+1</calculatedColumnFormula>
    </tableColumn>
    <tableColumn id="1" name="活动" dataDxfId="13"/>
    <tableColumn id="2" name="开始" dataDxfId="12">
      <calculatedColumnFormula>D22+10</calculatedColumnFormula>
    </tableColumn>
    <tableColumn id="3" name="结束" dataDxfId="11">
      <calculatedColumnFormula>Activities[[#This Row],[开始]]+2</calculatedColumnFormula>
    </tableColumn>
    <tableColumn id="4" name="Notes" dataDxfId="10"/>
  </tableColumns>
  <tableStyleInfo name="Project Timeline" showFirstColumn="0" showLastColumn="0" showRowStripes="1" showColumnStripes="0"/>
  <extLst>
    <ext xmlns:x14="http://schemas.microsoft.com/office/spreadsheetml/2009/9/main" uri="{504A1905-F514-4f6f-8877-14C23A59335A}">
      <x14:table altText="活动表格" altTextSummary="此表便于用户输入和管理学校活动。列包括“活动”、“开始”、“结束”和“Notes”。在表Medium输入的所有活动都将呈现在日程表图表Medium。"/>
    </ext>
  </extLst>
</table>
</file>

<file path=xl/theme/theme1.xml><?xml version="1.0" encoding="utf-8"?>
<a:theme xmlns:a="http://schemas.openxmlformats.org/drawingml/2006/main" name="Office Theme">
  <a:themeElements>
    <a:clrScheme name="Project Timeline">
      <a:dk1>
        <a:sysClr val="windowText" lastClr="000000"/>
      </a:dk1>
      <a:lt1>
        <a:sysClr val="window" lastClr="FFFFFF"/>
      </a:lt1>
      <a:dk2>
        <a:srgbClr val="37464D"/>
      </a:dk2>
      <a:lt2>
        <a:srgbClr val="F0ECEB"/>
      </a:lt2>
      <a:accent1>
        <a:srgbClr val="FE713B"/>
      </a:accent1>
      <a:accent2>
        <a:srgbClr val="0CA8C7"/>
      </a:accent2>
      <a:accent3>
        <a:srgbClr val="9BD174"/>
      </a:accent3>
      <a:accent4>
        <a:srgbClr val="8F6BA2"/>
      </a:accent4>
      <a:accent5>
        <a:srgbClr val="FFED56"/>
      </a:accent5>
      <a:accent6>
        <a:srgbClr val="E95877"/>
      </a:accent6>
      <a:hlink>
        <a:srgbClr val="47C2D9"/>
      </a:hlink>
      <a:folHlink>
        <a:srgbClr val="8F6BA2"/>
      </a:folHlink>
    </a:clrScheme>
    <a:fontScheme name="Project Timelin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N31"/>
  <sheetViews>
    <sheetView showGridLines="0" topLeftCell="A3" zoomScaleNormal="100" workbookViewId="0">
      <selection activeCell="C28" sqref="C28"/>
    </sheetView>
  </sheetViews>
  <sheetFormatPr defaultRowHeight="19.5" customHeight="1"/>
  <cols>
    <col min="1" max="1" width="3.7109375" style="22" customWidth="1"/>
    <col min="2" max="2" width="15.5703125" style="22" customWidth="1"/>
    <col min="3" max="3" width="35.7109375" style="22" customWidth="1"/>
    <col min="4" max="4" width="13.28515625" style="22" customWidth="1"/>
    <col min="5" max="5" width="12.28515625" style="22" hidden="1" customWidth="1"/>
    <col min="6" max="6" width="12.5703125" style="22" customWidth="1"/>
    <col min="7" max="7" width="11.28515625" style="22" customWidth="1"/>
    <col min="8" max="11" width="9.140625" style="22"/>
    <col min="12" max="12" width="10.7109375" style="22" customWidth="1"/>
    <col min="13" max="13" width="10.28515625" style="22" customWidth="1"/>
    <col min="14" max="14" width="9.140625" style="22" customWidth="1"/>
    <col min="15" max="16384" width="9.140625" style="22"/>
  </cols>
  <sheetData>
    <row r="1" spans="1:14" ht="24.75" customHeight="1">
      <c r="A1" s="34"/>
      <c r="B1" s="36" t="s">
        <v>35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8.5" customHeight="1">
      <c r="A2" s="34"/>
      <c r="B2" s="35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7" spans="1:14" ht="19.5" customHeight="1">
      <c r="F7" s="30"/>
    </row>
    <row r="8" spans="1:14" ht="19.5" customHeight="1">
      <c r="F8" s="30"/>
    </row>
    <row r="9" spans="1:14" ht="19.5" customHeight="1">
      <c r="F9" s="30"/>
    </row>
    <row r="10" spans="1:14" ht="19.5" customHeight="1">
      <c r="F10" s="30"/>
    </row>
    <row r="11" spans="1:14" ht="19.5" customHeight="1">
      <c r="F11" s="30"/>
    </row>
    <row r="12" spans="1:14" ht="19.5" customHeight="1">
      <c r="F12" s="30"/>
    </row>
    <row r="13" spans="1:14" ht="19.5" customHeight="1">
      <c r="F13" s="30"/>
      <c r="I13" s="29"/>
      <c r="K13" s="29"/>
      <c r="M13" s="29"/>
      <c r="N13" s="28"/>
    </row>
    <row r="14" spans="1:14" ht="19.5" customHeight="1">
      <c r="F14" s="30"/>
      <c r="I14" s="29"/>
      <c r="K14" s="29"/>
      <c r="M14" s="29"/>
      <c r="N14" s="28"/>
    </row>
    <row r="15" spans="1:14" ht="19.5" customHeight="1">
      <c r="F15" s="30"/>
      <c r="I15" s="29"/>
      <c r="K15" s="29"/>
      <c r="M15" s="29"/>
      <c r="N15" s="28"/>
    </row>
    <row r="16" spans="1:14" ht="19.5" customHeight="1">
      <c r="F16" s="30"/>
      <c r="I16" s="29"/>
      <c r="K16" s="29"/>
      <c r="M16" s="29"/>
      <c r="N16" s="28"/>
    </row>
    <row r="17" spans="2:14" ht="19.5" customHeight="1" thickBot="1">
      <c r="I17" s="29"/>
      <c r="K17" s="29"/>
      <c r="M17" s="29"/>
      <c r="N17" s="28"/>
    </row>
    <row r="18" spans="2:14" ht="24" customHeight="1" thickTop="1">
      <c r="B18" s="33" t="s">
        <v>33</v>
      </c>
      <c r="C18" s="32"/>
      <c r="D18" s="31"/>
      <c r="I18" s="29"/>
      <c r="K18" s="29"/>
      <c r="M18" s="29"/>
      <c r="N18" s="28"/>
    </row>
    <row r="19" spans="2:14" ht="24" customHeight="1">
      <c r="B19" s="25" t="s">
        <v>32</v>
      </c>
      <c r="C19" s="25" t="s">
        <v>31</v>
      </c>
      <c r="D19" s="27" t="s">
        <v>9</v>
      </c>
      <c r="E19" s="22" t="s">
        <v>30</v>
      </c>
      <c r="I19" s="29"/>
      <c r="K19" s="29"/>
      <c r="L19" s="30"/>
      <c r="M19" s="29"/>
      <c r="N19" s="28"/>
    </row>
    <row r="20" spans="2:14" ht="19.5" customHeight="1">
      <c r="B20" s="54" t="s">
        <v>76</v>
      </c>
      <c r="C20" s="25" t="s">
        <v>29</v>
      </c>
      <c r="D20" s="27">
        <v>22</v>
      </c>
      <c r="E20" s="22">
        <f>1</f>
        <v>1</v>
      </c>
      <c r="I20" s="29"/>
      <c r="K20" s="29"/>
      <c r="M20" s="29"/>
      <c r="N20" s="28"/>
    </row>
    <row r="21" spans="2:14" ht="19.5" customHeight="1">
      <c r="B21" s="54" t="s">
        <v>77</v>
      </c>
      <c r="C21" s="25" t="s">
        <v>75</v>
      </c>
      <c r="D21" s="27">
        <v>10</v>
      </c>
      <c r="E21" s="22">
        <f>1</f>
        <v>1</v>
      </c>
      <c r="I21" s="29"/>
      <c r="K21" s="29"/>
      <c r="L21" s="30"/>
      <c r="M21" s="29"/>
      <c r="N21" s="28"/>
    </row>
    <row r="22" spans="2:14" ht="19.5" customHeight="1">
      <c r="B22" s="54" t="s">
        <v>78</v>
      </c>
      <c r="C22" s="25" t="s">
        <v>19</v>
      </c>
      <c r="D22" s="27">
        <v>-10</v>
      </c>
      <c r="E22" s="22">
        <f>1</f>
        <v>1</v>
      </c>
      <c r="I22" s="29"/>
      <c r="K22" s="29"/>
      <c r="M22" s="29"/>
      <c r="N22" s="28"/>
    </row>
    <row r="23" spans="2:14" ht="19.5" customHeight="1">
      <c r="B23" s="54" t="s">
        <v>79</v>
      </c>
      <c r="C23" s="25" t="s">
        <v>20</v>
      </c>
      <c r="D23" s="27">
        <v>15</v>
      </c>
      <c r="E23" s="22">
        <f>1</f>
        <v>1</v>
      </c>
      <c r="I23" s="29"/>
      <c r="K23" s="29"/>
      <c r="M23" s="29"/>
      <c r="N23" s="28"/>
    </row>
    <row r="24" spans="2:14" ht="19.5" customHeight="1">
      <c r="B24" s="54" t="s">
        <v>80</v>
      </c>
      <c r="C24" s="25" t="s">
        <v>21</v>
      </c>
      <c r="D24" s="27">
        <v>-15</v>
      </c>
      <c r="E24" s="22">
        <f>1</f>
        <v>1</v>
      </c>
      <c r="I24" s="29"/>
      <c r="K24" s="29"/>
      <c r="M24" s="29"/>
      <c r="N24" s="28"/>
    </row>
    <row r="25" spans="2:14" ht="19.5" customHeight="1">
      <c r="B25" s="54" t="s">
        <v>81</v>
      </c>
      <c r="C25" s="25" t="s">
        <v>22</v>
      </c>
      <c r="D25" s="27">
        <v>15</v>
      </c>
      <c r="E25" s="22">
        <f>1</f>
        <v>1</v>
      </c>
      <c r="I25" s="29"/>
      <c r="K25" s="29"/>
      <c r="M25" s="29"/>
      <c r="N25" s="28"/>
    </row>
    <row r="26" spans="2:14" ht="19.5" customHeight="1">
      <c r="B26" s="54" t="s">
        <v>82</v>
      </c>
      <c r="C26" s="25" t="s">
        <v>23</v>
      </c>
      <c r="D26" s="27">
        <v>-15</v>
      </c>
      <c r="E26" s="22">
        <f>1</f>
        <v>1</v>
      </c>
      <c r="I26" s="29"/>
      <c r="K26" s="29"/>
      <c r="M26" s="29"/>
      <c r="N26" s="28"/>
    </row>
    <row r="27" spans="2:14" ht="19.5" customHeight="1">
      <c r="B27" s="54" t="s">
        <v>83</v>
      </c>
      <c r="C27" s="25" t="s">
        <v>24</v>
      </c>
      <c r="D27" s="27">
        <v>15</v>
      </c>
      <c r="E27" s="23">
        <f>1</f>
        <v>1</v>
      </c>
    </row>
    <row r="28" spans="2:14" ht="19.5" customHeight="1">
      <c r="B28" s="54" t="s">
        <v>84</v>
      </c>
      <c r="C28" s="25" t="s">
        <v>25</v>
      </c>
      <c r="D28" s="27">
        <v>-20</v>
      </c>
      <c r="E28" s="23">
        <f>1</f>
        <v>1</v>
      </c>
    </row>
    <row r="29" spans="2:14" ht="19.5" customHeight="1">
      <c r="B29" s="54" t="s">
        <v>85</v>
      </c>
      <c r="C29" s="25" t="s">
        <v>26</v>
      </c>
      <c r="D29" s="27">
        <v>20</v>
      </c>
      <c r="E29" s="23">
        <f>1</f>
        <v>1</v>
      </c>
      <c r="H29" s="26"/>
    </row>
    <row r="30" spans="2:14" ht="19.5" customHeight="1">
      <c r="B30" s="54" t="s">
        <v>86</v>
      </c>
      <c r="C30" s="25" t="s">
        <v>27</v>
      </c>
      <c r="D30" s="24">
        <v>-15</v>
      </c>
      <c r="E30" s="23">
        <f>1</f>
        <v>1</v>
      </c>
    </row>
    <row r="31" spans="2:14" ht="19.5" customHeight="1">
      <c r="B31" s="54" t="s">
        <v>87</v>
      </c>
      <c r="C31" s="25" t="s">
        <v>28</v>
      </c>
      <c r="D31" s="24">
        <v>15</v>
      </c>
      <c r="E31" s="23">
        <f>1</f>
        <v>1</v>
      </c>
    </row>
  </sheetData>
  <phoneticPr fontId="7" type="noConversion"/>
  <pageMargins left="0.7" right="0.7" top="0.75" bottom="0.75" header="0.3" footer="0.3"/>
  <pageSetup scale="7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5"/>
    <pageSetUpPr autoPageBreaks="0"/>
  </sheetPr>
  <dimension ref="A1:G34"/>
  <sheetViews>
    <sheetView showGridLines="0" zoomScaleNormal="100" workbookViewId="0">
      <selection activeCell="I13" sqref="I13"/>
    </sheetView>
  </sheetViews>
  <sheetFormatPr defaultRowHeight="17.25" customHeight="1"/>
  <cols>
    <col min="1" max="1" width="5.5703125" style="6" customWidth="1"/>
    <col min="2" max="2" width="0" style="6" hidden="1" customWidth="1"/>
    <col min="3" max="3" width="31" style="6" customWidth="1"/>
    <col min="4" max="5" width="18.42578125" style="6" customWidth="1"/>
    <col min="6" max="6" width="56.85546875" style="6" customWidth="1"/>
    <col min="7" max="7" width="5.5703125" style="6" customWidth="1"/>
    <col min="8" max="16384" width="9.140625" style="6"/>
  </cols>
  <sheetData>
    <row r="1" spans="1:7" s="5" customFormat="1" ht="47.25" customHeight="1" thickBot="1">
      <c r="A1" s="1"/>
      <c r="B1" s="2"/>
      <c r="C1" s="3" t="s">
        <v>1</v>
      </c>
      <c r="D1" s="1"/>
      <c r="E1" s="1"/>
      <c r="F1" s="1"/>
      <c r="G1" s="4"/>
    </row>
    <row r="2" spans="1:7" ht="17.25" customHeight="1" thickTop="1">
      <c r="C2" s="7"/>
    </row>
    <row r="18" spans="2:6" ht="17.25" customHeight="1" thickBot="1">
      <c r="C18" s="8"/>
      <c r="D18" s="8"/>
      <c r="E18" s="8"/>
      <c r="F18" s="8"/>
    </row>
    <row r="19" spans="2:6" ht="17.25" customHeight="1" thickTop="1">
      <c r="C19" s="9"/>
      <c r="D19" s="9"/>
      <c r="E19" s="9"/>
      <c r="F19" s="9"/>
    </row>
    <row r="20" spans="2:6" ht="17.25" customHeight="1">
      <c r="C20" s="10" t="s">
        <v>14</v>
      </c>
      <c r="D20" s="11">
        <f ca="1">TODAY()-30</f>
        <v>42126</v>
      </c>
      <c r="E20" s="9"/>
      <c r="F20" s="9"/>
    </row>
    <row r="21" spans="2:6" ht="17.25" customHeight="1">
      <c r="C21" s="9"/>
      <c r="D21" s="9"/>
      <c r="E21" s="9"/>
      <c r="F21" s="9"/>
    </row>
    <row r="22" spans="2:6" ht="17.25" customHeight="1">
      <c r="B22" s="12" t="s">
        <v>0</v>
      </c>
      <c r="C22" s="13" t="s">
        <v>12</v>
      </c>
      <c r="D22" s="13" t="s">
        <v>7</v>
      </c>
      <c r="E22" s="13" t="s">
        <v>15</v>
      </c>
      <c r="F22" s="13" t="s">
        <v>16</v>
      </c>
    </row>
    <row r="23" spans="2:6" ht="17.25" customHeight="1">
      <c r="B23" s="12">
        <f t="shared" ref="B23:B28" si="0">N(B22)+1</f>
        <v>1</v>
      </c>
      <c r="C23" s="14" t="s">
        <v>17</v>
      </c>
      <c r="D23" s="15">
        <f ca="1">D20+3</f>
        <v>42129</v>
      </c>
      <c r="E23" s="15"/>
      <c r="F23" s="14"/>
    </row>
    <row r="24" spans="2:6" ht="17.25" customHeight="1">
      <c r="B24" s="12">
        <f t="shared" si="0"/>
        <v>2</v>
      </c>
      <c r="C24" s="14" t="s">
        <v>18</v>
      </c>
      <c r="D24" s="15">
        <f t="shared" ref="D24:D34" ca="1" si="1">D23+10</f>
        <v>42139</v>
      </c>
      <c r="E24" s="15">
        <f ca="1">Activities[[#This Row],[开始]]+3</f>
        <v>42142</v>
      </c>
      <c r="F24" s="14"/>
    </row>
    <row r="25" spans="2:6" ht="17.25" customHeight="1">
      <c r="B25" s="12">
        <f t="shared" si="0"/>
        <v>3</v>
      </c>
      <c r="C25" s="14" t="s">
        <v>19</v>
      </c>
      <c r="D25" s="15">
        <f ca="1">D24+1</f>
        <v>42140</v>
      </c>
      <c r="E25" s="15">
        <f ca="1">Activities[[#This Row],[开始]]+3</f>
        <v>42143</v>
      </c>
      <c r="F25" s="14"/>
    </row>
    <row r="26" spans="2:6" ht="17.25" customHeight="1">
      <c r="B26" s="12">
        <f t="shared" si="0"/>
        <v>4</v>
      </c>
      <c r="C26" s="14" t="s">
        <v>20</v>
      </c>
      <c r="D26" s="15">
        <f ca="1">D25+5</f>
        <v>42145</v>
      </c>
      <c r="E26" s="15"/>
      <c r="F26" s="14"/>
    </row>
    <row r="27" spans="2:6" ht="17.25" customHeight="1">
      <c r="B27" s="12">
        <f t="shared" si="0"/>
        <v>5</v>
      </c>
      <c r="C27" s="14" t="s">
        <v>21</v>
      </c>
      <c r="D27" s="15">
        <f t="shared" ca="1" si="1"/>
        <v>42155</v>
      </c>
      <c r="E27" s="15">
        <f ca="1">Activities[[#This Row],[开始]]+2</f>
        <v>42157</v>
      </c>
      <c r="F27" s="14"/>
    </row>
    <row r="28" spans="2:6" ht="17.25" customHeight="1">
      <c r="B28" s="12">
        <f t="shared" si="0"/>
        <v>6</v>
      </c>
      <c r="C28" s="14" t="s">
        <v>22</v>
      </c>
      <c r="D28" s="15">
        <f t="shared" ca="1" si="1"/>
        <v>42165</v>
      </c>
      <c r="E28" s="15">
        <f ca="1">Activities[[#This Row],[开始]]+2</f>
        <v>42167</v>
      </c>
      <c r="F28" s="14"/>
    </row>
    <row r="29" spans="2:6" ht="17.25" customHeight="1">
      <c r="B29" s="16">
        <f t="shared" ref="B29:B34" si="2">N(B28)+1</f>
        <v>7</v>
      </c>
      <c r="C29" s="14" t="s">
        <v>23</v>
      </c>
      <c r="D29" s="15">
        <f t="shared" ca="1" si="1"/>
        <v>42175</v>
      </c>
      <c r="E29" s="15">
        <f ca="1">Activities[[#This Row],[开始]]+2</f>
        <v>42177</v>
      </c>
      <c r="F29" s="14"/>
    </row>
    <row r="30" spans="2:6" ht="17.25" customHeight="1">
      <c r="B30" s="16">
        <f t="shared" si="2"/>
        <v>8</v>
      </c>
      <c r="C30" s="14" t="s">
        <v>24</v>
      </c>
      <c r="D30" s="15">
        <f t="shared" ca="1" si="1"/>
        <v>42185</v>
      </c>
      <c r="E30" s="15"/>
      <c r="F30" s="14"/>
    </row>
    <row r="31" spans="2:6" ht="17.25" customHeight="1">
      <c r="B31" s="16">
        <f t="shared" si="2"/>
        <v>9</v>
      </c>
      <c r="C31" s="14" t="s">
        <v>25</v>
      </c>
      <c r="D31" s="15">
        <f t="shared" ca="1" si="1"/>
        <v>42195</v>
      </c>
      <c r="E31" s="15">
        <f ca="1">Activities[[#This Row],[开始]]+2</f>
        <v>42197</v>
      </c>
      <c r="F31" s="14"/>
    </row>
    <row r="32" spans="2:6" ht="17.25" customHeight="1">
      <c r="B32" s="16">
        <f t="shared" si="2"/>
        <v>10</v>
      </c>
      <c r="C32" s="14" t="s">
        <v>26</v>
      </c>
      <c r="D32" s="15">
        <f t="shared" ca="1" si="1"/>
        <v>42205</v>
      </c>
      <c r="E32" s="15">
        <f ca="1">Activities[[#This Row],[开始]]+2</f>
        <v>42207</v>
      </c>
      <c r="F32" s="14"/>
    </row>
    <row r="33" spans="2:6" ht="17.25" customHeight="1">
      <c r="B33" s="16">
        <f t="shared" si="2"/>
        <v>11</v>
      </c>
      <c r="C33" s="14" t="s">
        <v>27</v>
      </c>
      <c r="D33" s="15">
        <f t="shared" ca="1" si="1"/>
        <v>42215</v>
      </c>
      <c r="E33" s="15">
        <f ca="1">Activities[[#This Row],[开始]]+2</f>
        <v>42217</v>
      </c>
      <c r="F33" s="14"/>
    </row>
    <row r="34" spans="2:6" ht="17.25" customHeight="1">
      <c r="B34" s="16">
        <f t="shared" si="2"/>
        <v>12</v>
      </c>
      <c r="C34" s="14" t="s">
        <v>28</v>
      </c>
      <c r="D34" s="15">
        <f t="shared" ca="1" si="1"/>
        <v>42225</v>
      </c>
      <c r="E34" s="15"/>
      <c r="F34" s="14"/>
    </row>
  </sheetData>
  <sheetProtection selectLockedCells="1"/>
  <phoneticPr fontId="7" type="noConversion"/>
  <printOptions horizontalCentered="1"/>
  <pageMargins left="0.25" right="0.25" top="0.5" bottom="0.5" header="0.3" footer="0.3"/>
  <pageSetup fitToHeight="0" orientation="landscape" r:id="rId1"/>
  <rowBreaks count="2" manualBreakCount="2">
    <brk id="18" max="16383" man="1"/>
    <brk id="20" max="16383" man="1"/>
  </rowBreaks>
  <ignoredErrors>
    <ignoredError sqref="D24 D27:D34" unlockedFormula="1"/>
    <ignoredError sqref="D25:D26 E24:E25 D23" calculatedColumn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滚动条">
              <controlPr defaultSize="0" autoPict="0" altText="单击滚动条可修改日程表图表上显示的Project时间范围，或者在单元格 D20 Medium输入Project活动显示的Start Date。">
                <anchor moveWithCells="1">
                  <from>
                    <xdr:col>4</xdr:col>
                    <xdr:colOff>47625</xdr:colOff>
                    <xdr:row>18</xdr:row>
                    <xdr:rowOff>209550</xdr:rowOff>
                  </from>
                  <to>
                    <xdr:col>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BQ34"/>
  <sheetViews>
    <sheetView showGridLines="0" tabSelected="1" workbookViewId="0">
      <selection activeCell="B2" sqref="B2:G4"/>
    </sheetView>
  </sheetViews>
  <sheetFormatPr defaultColWidth="3.140625" defaultRowHeight="15"/>
  <cols>
    <col min="1" max="1" width="3" style="37" customWidth="1"/>
    <col min="2" max="2" width="18.140625" style="40" customWidth="1"/>
    <col min="3" max="5" width="8.28515625" style="38" customWidth="1"/>
    <col min="6" max="6" width="9.5703125" style="38" customWidth="1"/>
    <col min="7" max="7" width="8.28515625" style="39" customWidth="1"/>
    <col min="8" max="8" width="4.85546875" style="38" customWidth="1"/>
    <col min="9" max="13" width="3.28515625" style="38" bestFit="1" customWidth="1"/>
    <col min="14" max="14" width="4.85546875" style="38" customWidth="1"/>
    <col min="15" max="17" width="3.28515625" style="38" bestFit="1" customWidth="1"/>
    <col min="18" max="28" width="4" style="38" bestFit="1" customWidth="1"/>
    <col min="29" max="68" width="4" style="37" bestFit="1" customWidth="1"/>
    <col min="69" max="16384" width="3.140625" style="37"/>
  </cols>
  <sheetData>
    <row r="2" spans="2:69" ht="13.5">
      <c r="B2" s="55" t="s">
        <v>74</v>
      </c>
      <c r="C2" s="55"/>
      <c r="D2" s="55"/>
      <c r="E2" s="55"/>
      <c r="F2" s="55"/>
      <c r="G2" s="55"/>
    </row>
    <row r="3" spans="2:69" ht="21" customHeight="1">
      <c r="B3" s="55"/>
      <c r="C3" s="55"/>
      <c r="D3" s="55"/>
      <c r="E3" s="55"/>
      <c r="F3" s="55"/>
      <c r="G3" s="55"/>
      <c r="I3" s="52" t="s">
        <v>73</v>
      </c>
      <c r="J3" s="52"/>
      <c r="K3" s="52"/>
      <c r="L3" s="52"/>
      <c r="M3" s="52"/>
      <c r="N3" s="53">
        <v>10</v>
      </c>
      <c r="O3" s="52"/>
      <c r="Q3" s="51"/>
      <c r="R3" s="46" t="s">
        <v>72</v>
      </c>
      <c r="T3" s="50"/>
      <c r="U3" s="46" t="s">
        <v>71</v>
      </c>
      <c r="X3" s="49"/>
      <c r="Y3" s="46" t="s">
        <v>70</v>
      </c>
      <c r="AC3" s="48"/>
      <c r="AD3" s="46" t="s">
        <v>69</v>
      </c>
      <c r="AG3" s="38"/>
      <c r="AH3" s="38"/>
      <c r="AI3" s="38"/>
      <c r="AJ3" s="38"/>
      <c r="AK3" s="47"/>
      <c r="AL3" s="46" t="s">
        <v>68</v>
      </c>
    </row>
    <row r="4" spans="2:69" ht="18.75" customHeight="1">
      <c r="B4" s="55"/>
      <c r="C4" s="55"/>
      <c r="D4" s="55"/>
      <c r="E4" s="55"/>
      <c r="F4" s="55"/>
      <c r="G4" s="55"/>
      <c r="AT4" s="38"/>
      <c r="AU4" s="38"/>
      <c r="AV4" s="38"/>
      <c r="AW4" s="38"/>
      <c r="AX4" s="38"/>
    </row>
    <row r="5" spans="2:69">
      <c r="AT5" s="38"/>
      <c r="AU5" s="38"/>
      <c r="AV5" s="38"/>
    </row>
    <row r="6" spans="2:69" ht="13.5">
      <c r="B6" s="44"/>
      <c r="C6" s="44" t="s">
        <v>67</v>
      </c>
      <c r="D6" s="44" t="s">
        <v>67</v>
      </c>
      <c r="E6" s="44" t="s">
        <v>66</v>
      </c>
      <c r="F6" s="44" t="s">
        <v>66</v>
      </c>
      <c r="G6" s="44" t="s">
        <v>65</v>
      </c>
      <c r="H6" s="44"/>
      <c r="I6" s="44"/>
      <c r="J6" s="44"/>
      <c r="AT6" s="38"/>
      <c r="AU6" s="38"/>
      <c r="AV6" s="38"/>
    </row>
    <row r="7" spans="2:69" ht="13.5" customHeight="1">
      <c r="B7" s="45" t="s">
        <v>12</v>
      </c>
      <c r="C7" s="44" t="s">
        <v>7</v>
      </c>
      <c r="D7" s="44" t="s">
        <v>64</v>
      </c>
      <c r="E7" s="44" t="s">
        <v>7</v>
      </c>
      <c r="F7" s="44" t="s">
        <v>64</v>
      </c>
      <c r="G7" s="44" t="s">
        <v>63</v>
      </c>
      <c r="H7" s="44"/>
      <c r="I7" s="44" t="s">
        <v>62</v>
      </c>
      <c r="J7" s="44"/>
    </row>
    <row r="8" spans="2:69" ht="15.75" customHeight="1">
      <c r="B8" s="43"/>
      <c r="C8" s="43"/>
      <c r="D8" s="43"/>
      <c r="E8" s="43"/>
      <c r="F8" s="43"/>
      <c r="G8" s="43"/>
      <c r="H8" s="43"/>
      <c r="I8" s="43">
        <v>1</v>
      </c>
      <c r="J8" s="43">
        <v>2</v>
      </c>
      <c r="K8" s="43">
        <v>3</v>
      </c>
      <c r="L8" s="43">
        <v>4</v>
      </c>
      <c r="M8" s="43">
        <v>5</v>
      </c>
      <c r="N8" s="43">
        <v>6</v>
      </c>
      <c r="O8" s="43">
        <v>7</v>
      </c>
      <c r="P8" s="43">
        <v>8</v>
      </c>
      <c r="Q8" s="43">
        <v>9</v>
      </c>
      <c r="R8" s="43">
        <v>10</v>
      </c>
      <c r="S8" s="43">
        <v>11</v>
      </c>
      <c r="T8" s="43">
        <v>12</v>
      </c>
      <c r="U8" s="43">
        <v>13</v>
      </c>
      <c r="V8" s="43">
        <v>14</v>
      </c>
      <c r="W8" s="43">
        <v>15</v>
      </c>
      <c r="X8" s="43">
        <v>16</v>
      </c>
      <c r="Y8" s="43">
        <v>17</v>
      </c>
      <c r="Z8" s="43">
        <v>18</v>
      </c>
      <c r="AA8" s="43">
        <v>19</v>
      </c>
      <c r="AB8" s="43">
        <v>20</v>
      </c>
      <c r="AC8" s="43">
        <v>21</v>
      </c>
      <c r="AD8" s="43">
        <v>22</v>
      </c>
      <c r="AE8" s="43">
        <v>23</v>
      </c>
      <c r="AF8" s="43">
        <v>24</v>
      </c>
      <c r="AG8" s="43">
        <v>25</v>
      </c>
      <c r="AH8" s="43">
        <v>26</v>
      </c>
      <c r="AI8" s="43">
        <v>27</v>
      </c>
      <c r="AJ8" s="43">
        <v>28</v>
      </c>
      <c r="AK8" s="43">
        <v>29</v>
      </c>
      <c r="AL8" s="43">
        <v>30</v>
      </c>
      <c r="AM8" s="43">
        <v>31</v>
      </c>
      <c r="AN8" s="43">
        <v>32</v>
      </c>
      <c r="AO8" s="43">
        <v>33</v>
      </c>
      <c r="AP8" s="43">
        <v>34</v>
      </c>
      <c r="AQ8" s="43">
        <v>35</v>
      </c>
      <c r="AR8" s="43">
        <v>36</v>
      </c>
      <c r="AS8" s="43">
        <v>37</v>
      </c>
      <c r="AT8" s="43">
        <v>38</v>
      </c>
      <c r="AU8" s="43">
        <v>39</v>
      </c>
      <c r="AV8" s="43">
        <v>40</v>
      </c>
      <c r="AW8" s="43">
        <v>41</v>
      </c>
      <c r="AX8" s="43">
        <v>42</v>
      </c>
      <c r="AY8" s="43">
        <v>43</v>
      </c>
      <c r="AZ8" s="43">
        <v>44</v>
      </c>
      <c r="BA8" s="43">
        <v>45</v>
      </c>
      <c r="BB8" s="43">
        <v>46</v>
      </c>
      <c r="BC8" s="43">
        <v>47</v>
      </c>
      <c r="BD8" s="43">
        <v>48</v>
      </c>
      <c r="BE8" s="43">
        <v>49</v>
      </c>
      <c r="BF8" s="43">
        <v>50</v>
      </c>
      <c r="BG8" s="43">
        <v>51</v>
      </c>
      <c r="BH8" s="43">
        <v>52</v>
      </c>
      <c r="BI8" s="43">
        <v>53</v>
      </c>
      <c r="BJ8" s="43">
        <v>54</v>
      </c>
      <c r="BK8" s="43">
        <v>55</v>
      </c>
      <c r="BL8" s="43">
        <v>56</v>
      </c>
      <c r="BM8" s="43">
        <v>57</v>
      </c>
      <c r="BN8" s="43">
        <v>58</v>
      </c>
      <c r="BO8" s="43">
        <v>59</v>
      </c>
      <c r="BP8" s="43">
        <v>60</v>
      </c>
      <c r="BQ8" s="38"/>
    </row>
    <row r="9" spans="2:69" ht="18.95" customHeight="1">
      <c r="B9" s="40" t="s">
        <v>61</v>
      </c>
      <c r="C9" s="41">
        <v>9</v>
      </c>
      <c r="D9" s="41">
        <v>5</v>
      </c>
      <c r="E9" s="41">
        <v>10</v>
      </c>
      <c r="F9" s="41">
        <v>9</v>
      </c>
      <c r="G9" s="39">
        <v>0.25</v>
      </c>
    </row>
    <row r="10" spans="2:69" ht="18.75" customHeight="1">
      <c r="B10" s="40" t="s">
        <v>60</v>
      </c>
      <c r="C10" s="41">
        <v>1</v>
      </c>
      <c r="D10" s="41">
        <v>6</v>
      </c>
      <c r="E10" s="41">
        <v>1</v>
      </c>
      <c r="F10" s="41">
        <v>6</v>
      </c>
      <c r="G10" s="39">
        <v>1</v>
      </c>
    </row>
    <row r="11" spans="2:69" ht="18.95" customHeight="1">
      <c r="B11" s="40" t="s">
        <v>59</v>
      </c>
      <c r="C11" s="41">
        <v>2</v>
      </c>
      <c r="D11" s="41">
        <v>4</v>
      </c>
      <c r="E11" s="41">
        <v>2</v>
      </c>
      <c r="F11" s="41">
        <v>5</v>
      </c>
      <c r="G11" s="39">
        <v>0.35</v>
      </c>
    </row>
    <row r="12" spans="2:69" ht="18.95" customHeight="1">
      <c r="B12" s="40" t="s">
        <v>58</v>
      </c>
      <c r="C12" s="41">
        <v>4</v>
      </c>
      <c r="D12" s="41">
        <v>8</v>
      </c>
      <c r="E12" s="41">
        <v>4</v>
      </c>
      <c r="F12" s="41">
        <v>6</v>
      </c>
      <c r="G12" s="39">
        <v>0.1</v>
      </c>
    </row>
    <row r="13" spans="2:69" ht="18.95" customHeight="1">
      <c r="B13" s="40" t="s">
        <v>57</v>
      </c>
      <c r="C13" s="41">
        <v>4</v>
      </c>
      <c r="D13" s="41">
        <v>2</v>
      </c>
      <c r="E13" s="41">
        <v>4</v>
      </c>
      <c r="F13" s="41">
        <v>8</v>
      </c>
      <c r="G13" s="39">
        <v>0.85</v>
      </c>
    </row>
    <row r="14" spans="2:69" ht="18.95" customHeight="1">
      <c r="B14" s="40" t="s">
        <v>56</v>
      </c>
      <c r="C14" s="41">
        <v>4</v>
      </c>
      <c r="D14" s="41">
        <v>3</v>
      </c>
      <c r="E14" s="41">
        <v>4</v>
      </c>
      <c r="F14" s="41">
        <v>6</v>
      </c>
      <c r="G14" s="39">
        <v>0.85</v>
      </c>
    </row>
    <row r="15" spans="2:69" ht="18.95" customHeight="1">
      <c r="B15" s="40" t="s">
        <v>55</v>
      </c>
      <c r="C15" s="41">
        <v>5</v>
      </c>
      <c r="D15" s="41">
        <v>4</v>
      </c>
      <c r="E15" s="41">
        <v>5</v>
      </c>
      <c r="F15" s="41">
        <v>3</v>
      </c>
      <c r="G15" s="39">
        <v>0.5</v>
      </c>
    </row>
    <row r="16" spans="2:69" ht="18.95" customHeight="1">
      <c r="B16" s="40" t="s">
        <v>54</v>
      </c>
      <c r="C16" s="41">
        <v>5</v>
      </c>
      <c r="D16" s="41">
        <v>2</v>
      </c>
      <c r="E16" s="41">
        <v>5</v>
      </c>
      <c r="F16" s="41">
        <v>5</v>
      </c>
      <c r="G16" s="39">
        <v>0.6</v>
      </c>
    </row>
    <row r="17" spans="2:7" ht="18.95" customHeight="1">
      <c r="B17" s="40" t="s">
        <v>53</v>
      </c>
      <c r="C17" s="41">
        <v>5</v>
      </c>
      <c r="D17" s="41">
        <v>2</v>
      </c>
      <c r="E17" s="41">
        <v>5</v>
      </c>
      <c r="F17" s="41">
        <v>6</v>
      </c>
      <c r="G17" s="39">
        <v>0.75</v>
      </c>
    </row>
    <row r="18" spans="2:7" ht="18.95" customHeight="1">
      <c r="B18" s="40" t="s">
        <v>52</v>
      </c>
      <c r="C18" s="41">
        <v>6</v>
      </c>
      <c r="D18" s="41">
        <v>5</v>
      </c>
      <c r="E18" s="41">
        <v>6</v>
      </c>
      <c r="F18" s="41">
        <v>7</v>
      </c>
      <c r="G18" s="39">
        <v>1</v>
      </c>
    </row>
    <row r="19" spans="2:7" ht="18.95" customHeight="1">
      <c r="B19" s="40" t="s">
        <v>51</v>
      </c>
      <c r="C19" s="42">
        <v>6</v>
      </c>
      <c r="D19" s="41">
        <v>1</v>
      </c>
      <c r="E19" s="41">
        <v>5</v>
      </c>
      <c r="F19" s="41">
        <v>8</v>
      </c>
      <c r="G19" s="39">
        <v>0.6</v>
      </c>
    </row>
    <row r="20" spans="2:7" ht="18.95" customHeight="1">
      <c r="B20" s="40" t="s">
        <v>50</v>
      </c>
      <c r="C20" s="41">
        <v>9</v>
      </c>
      <c r="D20" s="41">
        <v>3</v>
      </c>
      <c r="E20" s="41">
        <v>9</v>
      </c>
      <c r="F20" s="41">
        <v>3</v>
      </c>
      <c r="G20" s="39">
        <v>0</v>
      </c>
    </row>
    <row r="21" spans="2:7" ht="18.95" customHeight="1">
      <c r="B21" s="40" t="s">
        <v>49</v>
      </c>
      <c r="C21" s="41">
        <v>9</v>
      </c>
      <c r="D21" s="41">
        <v>6</v>
      </c>
      <c r="E21" s="41">
        <v>9</v>
      </c>
      <c r="F21" s="41">
        <v>7</v>
      </c>
      <c r="G21" s="39">
        <v>0.5</v>
      </c>
    </row>
    <row r="22" spans="2:7" ht="18.95" customHeight="1">
      <c r="B22" s="40" t="s">
        <v>48</v>
      </c>
      <c r="C22" s="41">
        <v>9</v>
      </c>
      <c r="D22" s="41">
        <v>3</v>
      </c>
      <c r="E22" s="41">
        <v>9</v>
      </c>
      <c r="F22" s="41">
        <v>1</v>
      </c>
      <c r="G22" s="39">
        <v>0</v>
      </c>
    </row>
    <row r="23" spans="2:7" ht="18.95" customHeight="1">
      <c r="B23" s="40" t="s">
        <v>47</v>
      </c>
      <c r="C23" s="41">
        <v>9</v>
      </c>
      <c r="D23" s="41">
        <v>4</v>
      </c>
      <c r="E23" s="41">
        <v>8</v>
      </c>
      <c r="F23" s="41">
        <v>5</v>
      </c>
      <c r="G23" s="39">
        <v>0.01</v>
      </c>
    </row>
    <row r="24" spans="2:7" ht="18.95" customHeight="1">
      <c r="B24" s="40" t="s">
        <v>46</v>
      </c>
      <c r="C24" s="41">
        <v>10</v>
      </c>
      <c r="D24" s="41">
        <v>5</v>
      </c>
      <c r="E24" s="41">
        <v>10</v>
      </c>
      <c r="F24" s="41">
        <v>3</v>
      </c>
      <c r="G24" s="39">
        <v>0.8</v>
      </c>
    </row>
    <row r="25" spans="2:7" ht="18.95" customHeight="1">
      <c r="B25" s="40" t="s">
        <v>45</v>
      </c>
      <c r="C25" s="41">
        <v>11</v>
      </c>
      <c r="D25" s="41">
        <v>2</v>
      </c>
      <c r="E25" s="41">
        <v>11</v>
      </c>
      <c r="F25" s="41">
        <v>5</v>
      </c>
      <c r="G25" s="39">
        <v>0</v>
      </c>
    </row>
    <row r="26" spans="2:7" ht="18.95" customHeight="1">
      <c r="B26" s="40" t="s">
        <v>44</v>
      </c>
      <c r="C26" s="41">
        <v>12</v>
      </c>
      <c r="D26" s="41">
        <v>6</v>
      </c>
      <c r="E26" s="41">
        <v>12</v>
      </c>
      <c r="F26" s="41">
        <v>7</v>
      </c>
      <c r="G26" s="39">
        <v>0</v>
      </c>
    </row>
    <row r="27" spans="2:7" ht="18.95" customHeight="1">
      <c r="B27" s="40" t="s">
        <v>43</v>
      </c>
      <c r="C27" s="41">
        <v>12</v>
      </c>
      <c r="D27" s="41">
        <v>1</v>
      </c>
      <c r="E27" s="41">
        <v>12</v>
      </c>
      <c r="F27" s="41">
        <v>5</v>
      </c>
      <c r="G27" s="39">
        <v>0</v>
      </c>
    </row>
    <row r="28" spans="2:7" ht="18.95" customHeight="1">
      <c r="B28" s="40" t="s">
        <v>42</v>
      </c>
      <c r="C28" s="41">
        <v>14</v>
      </c>
      <c r="D28" s="41">
        <v>5</v>
      </c>
      <c r="E28" s="41">
        <v>14</v>
      </c>
      <c r="F28" s="41">
        <v>6</v>
      </c>
      <c r="G28" s="39">
        <v>0</v>
      </c>
    </row>
    <row r="29" spans="2:7" ht="18.95" customHeight="1">
      <c r="B29" s="40" t="s">
        <v>41</v>
      </c>
      <c r="C29" s="41">
        <v>14</v>
      </c>
      <c r="D29" s="41">
        <v>8</v>
      </c>
      <c r="E29" s="41">
        <v>14</v>
      </c>
      <c r="F29" s="41">
        <v>2</v>
      </c>
      <c r="G29" s="39">
        <v>0.44</v>
      </c>
    </row>
    <row r="30" spans="2:7" ht="18.95" customHeight="1">
      <c r="B30" s="40" t="s">
        <v>40</v>
      </c>
      <c r="C30" s="41">
        <v>14</v>
      </c>
      <c r="D30" s="41">
        <v>7</v>
      </c>
      <c r="E30" s="41">
        <v>14</v>
      </c>
      <c r="F30" s="41">
        <v>3</v>
      </c>
      <c r="G30" s="39">
        <v>0</v>
      </c>
    </row>
    <row r="31" spans="2:7" ht="18.95" customHeight="1">
      <c r="B31" s="40" t="s">
        <v>39</v>
      </c>
      <c r="C31" s="41">
        <v>15</v>
      </c>
      <c r="D31" s="41">
        <v>4</v>
      </c>
      <c r="E31" s="41">
        <v>15</v>
      </c>
      <c r="F31" s="41">
        <v>8</v>
      </c>
      <c r="G31" s="39">
        <v>0.12</v>
      </c>
    </row>
    <row r="32" spans="2:7" ht="18.95" customHeight="1">
      <c r="B32" s="40" t="s">
        <v>38</v>
      </c>
      <c r="C32" s="41">
        <v>15</v>
      </c>
      <c r="D32" s="41">
        <v>5</v>
      </c>
      <c r="E32" s="41">
        <v>15</v>
      </c>
      <c r="F32" s="41">
        <v>3</v>
      </c>
      <c r="G32" s="39">
        <v>0.05</v>
      </c>
    </row>
    <row r="33" spans="2:7" ht="18.95" customHeight="1">
      <c r="B33" s="40" t="s">
        <v>37</v>
      </c>
      <c r="C33" s="41">
        <v>15</v>
      </c>
      <c r="D33" s="41">
        <v>8</v>
      </c>
      <c r="E33" s="41">
        <v>15</v>
      </c>
      <c r="F33" s="41">
        <v>5</v>
      </c>
      <c r="G33" s="39">
        <v>0</v>
      </c>
    </row>
    <row r="34" spans="2:7" ht="18.95" customHeight="1">
      <c r="B34" s="40" t="s">
        <v>36</v>
      </c>
      <c r="C34" s="41">
        <v>16</v>
      </c>
      <c r="D34" s="41">
        <v>28</v>
      </c>
      <c r="E34" s="41">
        <v>16</v>
      </c>
      <c r="F34" s="41">
        <v>30</v>
      </c>
      <c r="G34" s="39">
        <v>0.5</v>
      </c>
    </row>
  </sheetData>
  <mergeCells count="1">
    <mergeCell ref="B2:G4"/>
  </mergeCells>
  <phoneticPr fontId="7" type="noConversion"/>
  <conditionalFormatting sqref="I9:BP34">
    <cfRule type="expression" dxfId="9" priority="1">
      <formula>PercentComplete</formula>
    </cfRule>
    <cfRule type="expression" dxfId="8" priority="3">
      <formula>PercentCompleteBeyond</formula>
    </cfRule>
    <cfRule type="expression" dxfId="7" priority="4">
      <formula>Actual</formula>
    </cfRule>
    <cfRule type="expression" dxfId="6" priority="5">
      <formula>ActualBeyond</formula>
    </cfRule>
    <cfRule type="expression" dxfId="5" priority="6">
      <formula>Plan</formula>
    </cfRule>
    <cfRule type="expression" dxfId="4" priority="7">
      <formula>I$8=period_selected</formula>
    </cfRule>
    <cfRule type="expression" dxfId="3" priority="9">
      <formula>MOD(COLUMN(),2)</formula>
    </cfRule>
    <cfRule type="expression" dxfId="2" priority="10">
      <formula>MOD(COLUMN(),2)=0</formula>
    </cfRule>
  </conditionalFormatting>
  <conditionalFormatting sqref="B35:BP35">
    <cfRule type="expression" dxfId="1" priority="2">
      <formula>TRUE</formula>
    </cfRule>
  </conditionalFormatting>
  <conditionalFormatting sqref="I8:BP8">
    <cfRule type="expression" dxfId="0" priority="8">
      <formula>I$8=period_selected</formula>
    </cfRule>
  </conditionalFormatting>
  <pageMargins left="0.45" right="0.45" top="0.5" bottom="0.5" header="0.3" footer="0.3"/>
  <pageSetup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微调控制箭头 5">
              <controlPr defaultSize="0" print="0" autoPict="0" altText="期间突出显示微调控件">
                <anchor moveWithCells="1">
                  <from>
                    <xdr:col>14</xdr:col>
                    <xdr:colOff>66675</xdr:colOff>
                    <xdr:row>2</xdr:row>
                    <xdr:rowOff>28575</xdr:rowOff>
                  </from>
                  <to>
                    <xdr:col>14</xdr:col>
                    <xdr:colOff>200025</xdr:colOff>
                    <xdr:row>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72"/>
  <sheetViews>
    <sheetView workbookViewId="0"/>
  </sheetViews>
  <sheetFormatPr defaultRowHeight="12"/>
  <cols>
    <col min="1" max="2" width="9.140625" style="17"/>
    <col min="3" max="3" width="17.42578125" style="17" customWidth="1"/>
    <col min="4" max="4" width="23.85546875" style="17" customWidth="1"/>
    <col min="5" max="34" width="10.85546875" style="17" customWidth="1"/>
    <col min="35" max="35" width="17.5703125" style="17" customWidth="1"/>
    <col min="36" max="16384" width="9.140625" style="17"/>
  </cols>
  <sheetData>
    <row r="1" spans="1:6">
      <c r="A1" s="17" t="s">
        <v>2</v>
      </c>
    </row>
    <row r="3" spans="1:6">
      <c r="C3" s="17" t="s">
        <v>3</v>
      </c>
      <c r="D3" s="18">
        <f ca="1">TODAY()</f>
        <v>42156</v>
      </c>
      <c r="E3" s="18"/>
    </row>
    <row r="4" spans="1:6">
      <c r="D4" s="17">
        <v>5</v>
      </c>
    </row>
    <row r="6" spans="1:6">
      <c r="E6" s="17" t="e">
        <f>NA()</f>
        <v>#N/A</v>
      </c>
    </row>
    <row r="7" spans="1:6">
      <c r="E7" s="17" t="e">
        <f>NA()</f>
        <v>#N/A</v>
      </c>
    </row>
    <row r="8" spans="1:6">
      <c r="E8" s="17" t="e">
        <f>NA()</f>
        <v>#N/A</v>
      </c>
    </row>
    <row r="9" spans="1:6">
      <c r="C9" s="19" t="s">
        <v>4</v>
      </c>
      <c r="D9" s="17">
        <f ca="1">SUMPRODUCT( ((Activities[开始]&gt;=StartDateWindow)+(Activities[结束]&gt;=StartDateWindow)&gt;0)*(Activities[开始]&lt;=(StartDateWindow+WindowDays-1)) )</f>
        <v>5</v>
      </c>
      <c r="E9" s="17" t="e">
        <f>NA()</f>
        <v>#N/A</v>
      </c>
    </row>
    <row r="10" spans="1:6">
      <c r="D10" s="17">
        <v>9</v>
      </c>
      <c r="E10" s="17" t="e">
        <f>NA()</f>
        <v>#N/A</v>
      </c>
    </row>
    <row r="11" spans="1:6">
      <c r="D11" s="17">
        <f ca="1">D10-MIN(D10,D9)</f>
        <v>4</v>
      </c>
      <c r="E11" s="17" t="e">
        <f>NA()</f>
        <v>#N/A</v>
      </c>
    </row>
    <row r="12" spans="1:6">
      <c r="E12" s="17" t="e">
        <f>NA()</f>
        <v>#N/A</v>
      </c>
    </row>
    <row r="13" spans="1:6">
      <c r="C13" s="19"/>
      <c r="E13" s="17" t="e">
        <f>NA()</f>
        <v>#N/A</v>
      </c>
    </row>
    <row r="14" spans="1:6">
      <c r="C14" s="19"/>
      <c r="E14" s="17" t="e">
        <f>NA()</f>
        <v>#N/A</v>
      </c>
    </row>
    <row r="15" spans="1:6">
      <c r="C15" s="19"/>
      <c r="E15" s="17">
        <f t="array" aca="1" ref="E15" ca="1">INDEX(Activities[Id],MATCH(1, ((Activities[开始]&gt;=StartDateWindow)+(Activities[结束]&gt;=StartDateWindow)&gt;0)*(Activities[开始]&lt;=(StartDateWindow+WindowDays-1)), 0))</f>
        <v>1</v>
      </c>
      <c r="F15" s="17" t="e">
        <f t="shared" ref="F15:F23" ca="1" si="0">OFFSET(E15,-$D$11,)</f>
        <v>#N/A</v>
      </c>
    </row>
    <row r="16" spans="1:6">
      <c r="C16" s="19"/>
      <c r="E16" s="17">
        <f t="array" aca="1" ref="E16" ca="1">INDEX(Activities[Id],MATCH(1, (Activities[Id]&gt;E15)*((Activities[开始]&gt;=StartDateWindow)+(Activities[结束]&gt;=StartDateWindow)&gt;0)*(Activities[开始]&lt;=(StartDateWindow+WindowDays-1)), 0))</f>
        <v>2</v>
      </c>
      <c r="F16" s="17" t="e">
        <f t="shared" ca="1" si="0"/>
        <v>#N/A</v>
      </c>
    </row>
    <row r="17" spans="1:35">
      <c r="C17" s="19"/>
      <c r="E17" s="17">
        <f t="array" aca="1" ref="E17" ca="1">INDEX(Activities[Id],MATCH(1, (Activities[Id]&gt;E16)*((Activities[开始]&gt;=StartDateWindow)+(Activities[结束]&gt;=StartDateWindow)&gt;0)*(Activities[开始]&lt;=(StartDateWindow+WindowDays-1)), 0))</f>
        <v>3</v>
      </c>
      <c r="F17" s="17" t="e">
        <f t="shared" ca="1" si="0"/>
        <v>#N/A</v>
      </c>
    </row>
    <row r="18" spans="1:35">
      <c r="E18" s="17">
        <f t="array" aca="1" ref="E18" ca="1">INDEX(Activities[Id],MATCH(1, (Activities[Id]&gt;E17)*((Activities[开始]&gt;=StartDateWindow)+(Activities[结束]&gt;=StartDateWindow)&gt;0)*(Activities[开始]&lt;=(StartDateWindow+WindowDays-1)), 0))</f>
        <v>4</v>
      </c>
      <c r="F18" s="17" t="e">
        <f t="shared" ca="1" si="0"/>
        <v>#N/A</v>
      </c>
    </row>
    <row r="19" spans="1:35">
      <c r="E19" s="17">
        <f t="array" aca="1" ref="E19" ca="1">INDEX(Activities[Id],MATCH(1, (Activities[Id]&gt;E18)*((Activities[开始]&gt;=StartDateWindow)+(Activities[结束]&gt;=StartDateWindow)&gt;0)*(Activities[开始]&lt;=(StartDateWindow+WindowDays-1)), 0))</f>
        <v>5</v>
      </c>
      <c r="F19" s="17">
        <f t="shared" ca="1" si="0"/>
        <v>1</v>
      </c>
    </row>
    <row r="20" spans="1:35">
      <c r="E20" s="17" t="e">
        <f t="array" aca="1" ref="E20" ca="1">INDEX(Activities[Id],MATCH(1, (Activities[Id]&gt;E19)*((Activities[开始]&gt;=StartDateWindow)+(Activities[结束]&gt;=StartDateWindow)&gt;0)*(Activities[开始]&lt;=(StartDateWindow+WindowDays-1)), 0))</f>
        <v>#N/A</v>
      </c>
      <c r="F20" s="17">
        <f t="shared" ca="1" si="0"/>
        <v>2</v>
      </c>
    </row>
    <row r="21" spans="1:35">
      <c r="E21" s="17" t="e">
        <f t="array" aca="1" ref="E21" ca="1">INDEX(Activities[Id],MATCH(1, (Activities[Id]&gt;E20)*((Activities[开始]&gt;=StartDateWindow)+(Activities[结束]&gt;=StartDateWindow)&gt;0)*(Activities[开始]&lt;=(StartDateWindow+WindowDays-1)), 0))</f>
        <v>#N/A</v>
      </c>
      <c r="F21" s="17">
        <f t="shared" ca="1" si="0"/>
        <v>3</v>
      </c>
    </row>
    <row r="22" spans="1:35">
      <c r="E22" s="17" t="e">
        <f t="array" aca="1" ref="E22" ca="1">INDEX(Activities[Id],MATCH(1, (Activities[Id]&gt;E21)*((Activities[开始]&gt;=StartDateWindow)+(Activities[结束]&gt;=StartDateWindow)&gt;0)*(Activities[开始]&lt;=(StartDateWindow+WindowDays-1)), 0))</f>
        <v>#N/A</v>
      </c>
      <c r="F22" s="17">
        <f t="shared" ca="1" si="0"/>
        <v>4</v>
      </c>
    </row>
    <row r="23" spans="1:35">
      <c r="E23" s="17" t="e">
        <f t="array" aca="1" ref="E23" ca="1">INDEX(Activities[Id],MATCH(1, (Activities[Id]&gt;E22)*((Activities[开始]&gt;=StartDateWindow)+(Activities[结束]&gt;=StartDateWindow)&gt;0)*(Activities[开始]&lt;=(StartDateWindow+WindowDays-1)), 0))</f>
        <v>#N/A</v>
      </c>
      <c r="F23" s="17">
        <f t="shared" ca="1" si="0"/>
        <v>5</v>
      </c>
    </row>
    <row r="25" spans="1:35">
      <c r="C25" s="17" t="s">
        <v>5</v>
      </c>
      <c r="D25" s="18">
        <f ca="1">StartDate+WindowOffset</f>
        <v>42126</v>
      </c>
    </row>
    <row r="26" spans="1:35">
      <c r="C26" s="17" t="s">
        <v>6</v>
      </c>
      <c r="D26" s="17">
        <v>0</v>
      </c>
    </row>
    <row r="28" spans="1:35">
      <c r="C28" s="17" t="s">
        <v>7</v>
      </c>
      <c r="D28" s="19">
        <f ca="1">Project日程表2!D20</f>
        <v>42126</v>
      </c>
    </row>
    <row r="29" spans="1:35">
      <c r="C29" s="17" t="s">
        <v>8</v>
      </c>
      <c r="D29" s="17">
        <v>30</v>
      </c>
    </row>
    <row r="31" spans="1:35">
      <c r="A31" s="17" t="s">
        <v>9</v>
      </c>
      <c r="B31" s="17" t="s">
        <v>10</v>
      </c>
      <c r="C31" s="17" t="s">
        <v>11</v>
      </c>
      <c r="D31" s="17" t="s">
        <v>12</v>
      </c>
      <c r="E31" s="18">
        <f ca="1">StartDateWindow</f>
        <v>42126</v>
      </c>
      <c r="F31" s="18">
        <f t="shared" ref="F31:AI31" ca="1" si="1">E31+1</f>
        <v>42127</v>
      </c>
      <c r="G31" s="18">
        <f t="shared" ca="1" si="1"/>
        <v>42128</v>
      </c>
      <c r="H31" s="18">
        <f t="shared" ca="1" si="1"/>
        <v>42129</v>
      </c>
      <c r="I31" s="18">
        <f t="shared" ca="1" si="1"/>
        <v>42130</v>
      </c>
      <c r="J31" s="18">
        <f t="shared" ca="1" si="1"/>
        <v>42131</v>
      </c>
      <c r="K31" s="18">
        <f t="shared" ca="1" si="1"/>
        <v>42132</v>
      </c>
      <c r="L31" s="18">
        <f t="shared" ca="1" si="1"/>
        <v>42133</v>
      </c>
      <c r="M31" s="18">
        <f t="shared" ca="1" si="1"/>
        <v>42134</v>
      </c>
      <c r="N31" s="18">
        <f t="shared" ca="1" si="1"/>
        <v>42135</v>
      </c>
      <c r="O31" s="18">
        <f t="shared" ca="1" si="1"/>
        <v>42136</v>
      </c>
      <c r="P31" s="18">
        <f t="shared" ca="1" si="1"/>
        <v>42137</v>
      </c>
      <c r="Q31" s="18">
        <f t="shared" ca="1" si="1"/>
        <v>42138</v>
      </c>
      <c r="R31" s="18">
        <f t="shared" ca="1" si="1"/>
        <v>42139</v>
      </c>
      <c r="S31" s="18">
        <f t="shared" ca="1" si="1"/>
        <v>42140</v>
      </c>
      <c r="T31" s="18">
        <f t="shared" ca="1" si="1"/>
        <v>42141</v>
      </c>
      <c r="U31" s="18">
        <f t="shared" ca="1" si="1"/>
        <v>42142</v>
      </c>
      <c r="V31" s="18">
        <f t="shared" ca="1" si="1"/>
        <v>42143</v>
      </c>
      <c r="W31" s="18">
        <f t="shared" ca="1" si="1"/>
        <v>42144</v>
      </c>
      <c r="X31" s="18">
        <f t="shared" ca="1" si="1"/>
        <v>42145</v>
      </c>
      <c r="Y31" s="18">
        <f t="shared" ca="1" si="1"/>
        <v>42146</v>
      </c>
      <c r="Z31" s="18">
        <f t="shared" ca="1" si="1"/>
        <v>42147</v>
      </c>
      <c r="AA31" s="18">
        <f t="shared" ca="1" si="1"/>
        <v>42148</v>
      </c>
      <c r="AB31" s="18">
        <f t="shared" ca="1" si="1"/>
        <v>42149</v>
      </c>
      <c r="AC31" s="18">
        <f t="shared" ca="1" si="1"/>
        <v>42150</v>
      </c>
      <c r="AD31" s="18">
        <f t="shared" ca="1" si="1"/>
        <v>42151</v>
      </c>
      <c r="AE31" s="18">
        <f t="shared" ca="1" si="1"/>
        <v>42152</v>
      </c>
      <c r="AF31" s="18">
        <f t="shared" ca="1" si="1"/>
        <v>42153</v>
      </c>
      <c r="AG31" s="18">
        <f t="shared" ca="1" si="1"/>
        <v>42154</v>
      </c>
      <c r="AH31" s="18">
        <f t="shared" ca="1" si="1"/>
        <v>42155</v>
      </c>
      <c r="AI31" s="18">
        <f t="shared" ca="1" si="1"/>
        <v>42156</v>
      </c>
    </row>
    <row r="32" spans="1:35">
      <c r="A32" s="17">
        <v>11.3</v>
      </c>
      <c r="B32" s="17">
        <v>1</v>
      </c>
      <c r="C32" s="17" t="e">
        <f t="shared" ref="C32:C40" ca="1" si="2">F15</f>
        <v>#N/A</v>
      </c>
      <c r="D32" s="17" t="e">
        <f ca="1">INDEX(Activities[活动],MATCH($C32,Activities[Id],0))</f>
        <v>#N/A</v>
      </c>
      <c r="E32" s="17" t="e">
        <f ca="1">GridCalc</f>
        <v>#N/A</v>
      </c>
      <c r="F32" s="17" t="e">
        <f ca="1">GridCalc</f>
        <v>#N/A</v>
      </c>
      <c r="G32" s="17" t="e">
        <f ca="1">GridCalc</f>
        <v>#N/A</v>
      </c>
      <c r="H32" s="17" t="e">
        <f ca="1">GridCalc</f>
        <v>#N/A</v>
      </c>
      <c r="I32" s="17" t="e">
        <f ca="1">GridCalc</f>
        <v>#N/A</v>
      </c>
      <c r="J32" s="17" t="e">
        <f ca="1">GridCalc</f>
        <v>#N/A</v>
      </c>
      <c r="K32" s="17" t="e">
        <f ca="1">GridCalc</f>
        <v>#N/A</v>
      </c>
      <c r="L32" s="17" t="e">
        <f ca="1">GridCalc</f>
        <v>#N/A</v>
      </c>
      <c r="M32" s="17" t="e">
        <f ca="1">GridCalc</f>
        <v>#N/A</v>
      </c>
      <c r="N32" s="17" t="e">
        <f ca="1">GridCalc</f>
        <v>#N/A</v>
      </c>
      <c r="O32" s="17" t="e">
        <f ca="1">GridCalc</f>
        <v>#N/A</v>
      </c>
      <c r="P32" s="17" t="e">
        <f ca="1">GridCalc</f>
        <v>#N/A</v>
      </c>
      <c r="Q32" s="17" t="e">
        <f ca="1">GridCalc</f>
        <v>#N/A</v>
      </c>
      <c r="R32" s="17" t="e">
        <f ca="1">GridCalc</f>
        <v>#N/A</v>
      </c>
      <c r="S32" s="17" t="e">
        <f ca="1">GridCalc</f>
        <v>#N/A</v>
      </c>
      <c r="T32" s="17" t="e">
        <f ca="1">GridCalc</f>
        <v>#N/A</v>
      </c>
      <c r="U32" s="17" t="e">
        <f ca="1">GridCalc</f>
        <v>#N/A</v>
      </c>
      <c r="V32" s="17" t="e">
        <f ca="1">GridCalc</f>
        <v>#N/A</v>
      </c>
      <c r="W32" s="17" t="e">
        <f ca="1">GridCalc</f>
        <v>#N/A</v>
      </c>
      <c r="X32" s="17" t="e">
        <f ca="1">GridCalc</f>
        <v>#N/A</v>
      </c>
      <c r="Y32" s="17" t="e">
        <f ca="1">GridCalc</f>
        <v>#N/A</v>
      </c>
      <c r="Z32" s="17" t="e">
        <f ca="1">GridCalc</f>
        <v>#N/A</v>
      </c>
      <c r="AA32" s="17" t="e">
        <f ca="1">GridCalc</f>
        <v>#N/A</v>
      </c>
      <c r="AB32" s="17" t="e">
        <f ca="1">GridCalc</f>
        <v>#N/A</v>
      </c>
      <c r="AC32" s="17" t="e">
        <f ca="1">GridCalc</f>
        <v>#N/A</v>
      </c>
      <c r="AD32" s="17" t="e">
        <f ca="1">GridCalc</f>
        <v>#N/A</v>
      </c>
      <c r="AE32" s="17" t="e">
        <f ca="1">GridCalc</f>
        <v>#N/A</v>
      </c>
      <c r="AF32" s="17" t="e">
        <f ca="1">GridCalc</f>
        <v>#N/A</v>
      </c>
      <c r="AG32" s="17" t="e">
        <f ca="1">GridCalc</f>
        <v>#N/A</v>
      </c>
      <c r="AH32" s="17" t="e">
        <f ca="1">GridCalc</f>
        <v>#N/A</v>
      </c>
      <c r="AI32" s="17" t="e">
        <f ca="1">GridCalc</f>
        <v>#N/A</v>
      </c>
    </row>
    <row r="33" spans="1:35">
      <c r="A33" s="17">
        <f>A32-1</f>
        <v>10.3</v>
      </c>
      <c r="B33" s="17">
        <v>2</v>
      </c>
      <c r="C33" s="17" t="e">
        <f t="shared" ca="1" si="2"/>
        <v>#N/A</v>
      </c>
      <c r="D33" s="17" t="e">
        <f ca="1">INDEX(Activities[活动],MATCH($C33,Activities[Id],0))</f>
        <v>#N/A</v>
      </c>
      <c r="E33" s="17" t="e">
        <f ca="1">GridCalc</f>
        <v>#N/A</v>
      </c>
      <c r="F33" s="17" t="e">
        <f ca="1">GridCalc</f>
        <v>#N/A</v>
      </c>
      <c r="G33" s="17" t="e">
        <f ca="1">GridCalc</f>
        <v>#N/A</v>
      </c>
      <c r="H33" s="17" t="e">
        <f ca="1">GridCalc</f>
        <v>#N/A</v>
      </c>
      <c r="I33" s="17" t="e">
        <f ca="1">GridCalc</f>
        <v>#N/A</v>
      </c>
      <c r="J33" s="17" t="e">
        <f ca="1">GridCalc</f>
        <v>#N/A</v>
      </c>
      <c r="K33" s="17" t="e">
        <f ca="1">GridCalc</f>
        <v>#N/A</v>
      </c>
      <c r="L33" s="17" t="e">
        <f ca="1">GridCalc</f>
        <v>#N/A</v>
      </c>
      <c r="M33" s="17" t="e">
        <f ca="1">GridCalc</f>
        <v>#N/A</v>
      </c>
      <c r="N33" s="17" t="e">
        <f ca="1">GridCalc</f>
        <v>#N/A</v>
      </c>
      <c r="O33" s="17" t="e">
        <f ca="1">GridCalc</f>
        <v>#N/A</v>
      </c>
      <c r="P33" s="17" t="e">
        <f ca="1">GridCalc</f>
        <v>#N/A</v>
      </c>
      <c r="Q33" s="17" t="e">
        <f ca="1">GridCalc</f>
        <v>#N/A</v>
      </c>
      <c r="R33" s="17" t="e">
        <f ca="1">GridCalc</f>
        <v>#N/A</v>
      </c>
      <c r="S33" s="17" t="e">
        <f ca="1">GridCalc</f>
        <v>#N/A</v>
      </c>
      <c r="T33" s="17" t="e">
        <f ca="1">GridCalc</f>
        <v>#N/A</v>
      </c>
      <c r="U33" s="17" t="e">
        <f ca="1">GridCalc</f>
        <v>#N/A</v>
      </c>
      <c r="V33" s="17" t="e">
        <f ca="1">GridCalc</f>
        <v>#N/A</v>
      </c>
      <c r="W33" s="17" t="e">
        <f ca="1">GridCalc</f>
        <v>#N/A</v>
      </c>
      <c r="X33" s="17" t="e">
        <f ca="1">GridCalc</f>
        <v>#N/A</v>
      </c>
      <c r="Y33" s="17" t="e">
        <f ca="1">GridCalc</f>
        <v>#N/A</v>
      </c>
      <c r="Z33" s="17" t="e">
        <f ca="1">GridCalc</f>
        <v>#N/A</v>
      </c>
      <c r="AA33" s="17" t="e">
        <f ca="1">GridCalc</f>
        <v>#N/A</v>
      </c>
      <c r="AB33" s="17" t="e">
        <f ca="1">GridCalc</f>
        <v>#N/A</v>
      </c>
      <c r="AC33" s="17" t="e">
        <f ca="1">GridCalc</f>
        <v>#N/A</v>
      </c>
      <c r="AD33" s="17" t="e">
        <f ca="1">GridCalc</f>
        <v>#N/A</v>
      </c>
      <c r="AE33" s="17" t="e">
        <f ca="1">GridCalc</f>
        <v>#N/A</v>
      </c>
      <c r="AF33" s="17" t="e">
        <f ca="1">GridCalc</f>
        <v>#N/A</v>
      </c>
      <c r="AG33" s="17" t="e">
        <f ca="1">GridCalc</f>
        <v>#N/A</v>
      </c>
      <c r="AH33" s="17" t="e">
        <f ca="1">GridCalc</f>
        <v>#N/A</v>
      </c>
      <c r="AI33" s="17" t="e">
        <f ca="1">GridCalc</f>
        <v>#N/A</v>
      </c>
    </row>
    <row r="34" spans="1:35">
      <c r="A34" s="17">
        <f t="shared" ref="A34:A40" si="3">A33-1</f>
        <v>9.3000000000000007</v>
      </c>
      <c r="B34" s="17">
        <v>3</v>
      </c>
      <c r="C34" s="17" t="e">
        <f t="shared" ca="1" si="2"/>
        <v>#N/A</v>
      </c>
      <c r="D34" s="17" t="e">
        <f ca="1">INDEX(Activities[活动],MATCH($C34,Activities[Id],0))</f>
        <v>#N/A</v>
      </c>
      <c r="E34" s="17" t="e">
        <f ca="1">GridCalc</f>
        <v>#N/A</v>
      </c>
      <c r="F34" s="17" t="e">
        <f ca="1">GridCalc</f>
        <v>#N/A</v>
      </c>
      <c r="G34" s="17" t="e">
        <f ca="1">GridCalc</f>
        <v>#N/A</v>
      </c>
      <c r="H34" s="17" t="e">
        <f ca="1">GridCalc</f>
        <v>#N/A</v>
      </c>
      <c r="I34" s="17" t="e">
        <f ca="1">GridCalc</f>
        <v>#N/A</v>
      </c>
      <c r="J34" s="17" t="e">
        <f ca="1">GridCalc</f>
        <v>#N/A</v>
      </c>
      <c r="K34" s="17" t="e">
        <f ca="1">GridCalc</f>
        <v>#N/A</v>
      </c>
      <c r="L34" s="17" t="e">
        <f ca="1">GridCalc</f>
        <v>#N/A</v>
      </c>
      <c r="M34" s="17" t="e">
        <f ca="1">GridCalc</f>
        <v>#N/A</v>
      </c>
      <c r="N34" s="17" t="e">
        <f ca="1">GridCalc</f>
        <v>#N/A</v>
      </c>
      <c r="O34" s="17" t="e">
        <f ca="1">GridCalc</f>
        <v>#N/A</v>
      </c>
      <c r="P34" s="17" t="e">
        <f ca="1">GridCalc</f>
        <v>#N/A</v>
      </c>
      <c r="Q34" s="17" t="e">
        <f ca="1">GridCalc</f>
        <v>#N/A</v>
      </c>
      <c r="R34" s="17" t="e">
        <f ca="1">GridCalc</f>
        <v>#N/A</v>
      </c>
      <c r="S34" s="17" t="e">
        <f ca="1">GridCalc</f>
        <v>#N/A</v>
      </c>
      <c r="T34" s="17" t="e">
        <f ca="1">GridCalc</f>
        <v>#N/A</v>
      </c>
      <c r="U34" s="17" t="e">
        <f ca="1">GridCalc</f>
        <v>#N/A</v>
      </c>
      <c r="V34" s="17" t="e">
        <f ca="1">GridCalc</f>
        <v>#N/A</v>
      </c>
      <c r="W34" s="17" t="e">
        <f ca="1">GridCalc</f>
        <v>#N/A</v>
      </c>
      <c r="X34" s="17" t="e">
        <f ca="1">GridCalc</f>
        <v>#N/A</v>
      </c>
      <c r="Y34" s="17" t="e">
        <f ca="1">GridCalc</f>
        <v>#N/A</v>
      </c>
      <c r="Z34" s="17" t="e">
        <f ca="1">GridCalc</f>
        <v>#N/A</v>
      </c>
      <c r="AA34" s="17" t="e">
        <f ca="1">GridCalc</f>
        <v>#N/A</v>
      </c>
      <c r="AB34" s="17" t="e">
        <f ca="1">GridCalc</f>
        <v>#N/A</v>
      </c>
      <c r="AC34" s="17" t="e">
        <f ca="1">GridCalc</f>
        <v>#N/A</v>
      </c>
      <c r="AD34" s="17" t="e">
        <f ca="1">GridCalc</f>
        <v>#N/A</v>
      </c>
      <c r="AE34" s="17" t="e">
        <f ca="1">GridCalc</f>
        <v>#N/A</v>
      </c>
      <c r="AF34" s="17" t="e">
        <f ca="1">GridCalc</f>
        <v>#N/A</v>
      </c>
      <c r="AG34" s="17" t="e">
        <f ca="1">GridCalc</f>
        <v>#N/A</v>
      </c>
      <c r="AH34" s="17" t="e">
        <f ca="1">GridCalc</f>
        <v>#N/A</v>
      </c>
      <c r="AI34" s="17" t="e">
        <f ca="1">GridCalc</f>
        <v>#N/A</v>
      </c>
    </row>
    <row r="35" spans="1:35">
      <c r="A35" s="17">
        <f t="shared" si="3"/>
        <v>8.3000000000000007</v>
      </c>
      <c r="B35" s="17">
        <v>4</v>
      </c>
      <c r="C35" s="17" t="e">
        <f t="shared" ca="1" si="2"/>
        <v>#N/A</v>
      </c>
      <c r="D35" s="17" t="e">
        <f ca="1">INDEX(Activities[活动],MATCH($C35,Activities[Id],0))</f>
        <v>#N/A</v>
      </c>
      <c r="E35" s="17" t="e">
        <f ca="1">GridCalc</f>
        <v>#N/A</v>
      </c>
      <c r="F35" s="17" t="e">
        <f ca="1">GridCalc</f>
        <v>#N/A</v>
      </c>
      <c r="G35" s="17" t="e">
        <f ca="1">GridCalc</f>
        <v>#N/A</v>
      </c>
      <c r="H35" s="17" t="e">
        <f ca="1">GridCalc</f>
        <v>#N/A</v>
      </c>
      <c r="I35" s="17" t="e">
        <f ca="1">GridCalc</f>
        <v>#N/A</v>
      </c>
      <c r="J35" s="17" t="e">
        <f ca="1">GridCalc</f>
        <v>#N/A</v>
      </c>
      <c r="K35" s="17" t="e">
        <f ca="1">GridCalc</f>
        <v>#N/A</v>
      </c>
      <c r="L35" s="17" t="e">
        <f ca="1">GridCalc</f>
        <v>#N/A</v>
      </c>
      <c r="M35" s="17" t="e">
        <f ca="1">GridCalc</f>
        <v>#N/A</v>
      </c>
      <c r="N35" s="17" t="e">
        <f ca="1">GridCalc</f>
        <v>#N/A</v>
      </c>
      <c r="O35" s="17" t="e">
        <f ca="1">GridCalc</f>
        <v>#N/A</v>
      </c>
      <c r="P35" s="17" t="e">
        <f ca="1">GridCalc</f>
        <v>#N/A</v>
      </c>
      <c r="Q35" s="17" t="e">
        <f ca="1">GridCalc</f>
        <v>#N/A</v>
      </c>
      <c r="R35" s="17" t="e">
        <f ca="1">GridCalc</f>
        <v>#N/A</v>
      </c>
      <c r="S35" s="17" t="e">
        <f ca="1">GridCalc</f>
        <v>#N/A</v>
      </c>
      <c r="T35" s="17" t="e">
        <f ca="1">GridCalc</f>
        <v>#N/A</v>
      </c>
      <c r="U35" s="17" t="e">
        <f ca="1">GridCalc</f>
        <v>#N/A</v>
      </c>
      <c r="V35" s="17" t="e">
        <f ca="1">GridCalc</f>
        <v>#N/A</v>
      </c>
      <c r="W35" s="17" t="e">
        <f ca="1">GridCalc</f>
        <v>#N/A</v>
      </c>
      <c r="X35" s="17" t="e">
        <f ca="1">GridCalc</f>
        <v>#N/A</v>
      </c>
      <c r="Y35" s="17" t="e">
        <f ca="1">GridCalc</f>
        <v>#N/A</v>
      </c>
      <c r="Z35" s="17" t="e">
        <f ca="1">GridCalc</f>
        <v>#N/A</v>
      </c>
      <c r="AA35" s="17" t="e">
        <f ca="1">GridCalc</f>
        <v>#N/A</v>
      </c>
      <c r="AB35" s="17" t="e">
        <f ca="1">GridCalc</f>
        <v>#N/A</v>
      </c>
      <c r="AC35" s="17" t="e">
        <f ca="1">GridCalc</f>
        <v>#N/A</v>
      </c>
      <c r="AD35" s="17" t="e">
        <f ca="1">GridCalc</f>
        <v>#N/A</v>
      </c>
      <c r="AE35" s="17" t="e">
        <f ca="1">GridCalc</f>
        <v>#N/A</v>
      </c>
      <c r="AF35" s="17" t="e">
        <f ca="1">GridCalc</f>
        <v>#N/A</v>
      </c>
      <c r="AG35" s="17" t="e">
        <f ca="1">GridCalc</f>
        <v>#N/A</v>
      </c>
      <c r="AH35" s="17" t="e">
        <f ca="1">GridCalc</f>
        <v>#N/A</v>
      </c>
      <c r="AI35" s="17" t="e">
        <f ca="1">GridCalc</f>
        <v>#N/A</v>
      </c>
    </row>
    <row r="36" spans="1:35">
      <c r="A36" s="17">
        <f t="shared" si="3"/>
        <v>7.3000000000000007</v>
      </c>
      <c r="B36" s="17">
        <v>5</v>
      </c>
      <c r="C36" s="17">
        <f t="shared" ca="1" si="2"/>
        <v>1</v>
      </c>
      <c r="D36" s="17" t="str">
        <f ca="1">INDEX(Activities[活动],MATCH($C36,Activities[Id],0))</f>
        <v>Project Start</v>
      </c>
      <c r="E36" s="17" t="e">
        <f ca="1">GridCalc</f>
        <v>#N/A</v>
      </c>
      <c r="F36" s="17" t="e">
        <f ca="1">GridCalc</f>
        <v>#N/A</v>
      </c>
      <c r="G36" s="17" t="e">
        <f ca="1">GridCalc</f>
        <v>#N/A</v>
      </c>
      <c r="H36" s="17">
        <f ca="1">GridCalc</f>
        <v>7.3000000000000007</v>
      </c>
      <c r="I36" s="17" t="e">
        <f ca="1">GridCalc</f>
        <v>#N/A</v>
      </c>
      <c r="J36" s="17" t="e">
        <f ca="1">GridCalc</f>
        <v>#N/A</v>
      </c>
      <c r="K36" s="17" t="e">
        <f ca="1">GridCalc</f>
        <v>#N/A</v>
      </c>
      <c r="L36" s="17" t="e">
        <f ca="1">GridCalc</f>
        <v>#N/A</v>
      </c>
      <c r="M36" s="17" t="e">
        <f ca="1">GridCalc</f>
        <v>#N/A</v>
      </c>
      <c r="N36" s="17" t="e">
        <f ca="1">GridCalc</f>
        <v>#N/A</v>
      </c>
      <c r="O36" s="17" t="e">
        <f ca="1">GridCalc</f>
        <v>#N/A</v>
      </c>
      <c r="P36" s="17" t="e">
        <f ca="1">GridCalc</f>
        <v>#N/A</v>
      </c>
      <c r="Q36" s="17" t="e">
        <f ca="1">GridCalc</f>
        <v>#N/A</v>
      </c>
      <c r="R36" s="17" t="e">
        <f ca="1">GridCalc</f>
        <v>#N/A</v>
      </c>
      <c r="S36" s="17" t="e">
        <f ca="1">GridCalc</f>
        <v>#N/A</v>
      </c>
      <c r="T36" s="17" t="e">
        <f ca="1">GridCalc</f>
        <v>#N/A</v>
      </c>
      <c r="U36" s="17" t="e">
        <f ca="1">GridCalc</f>
        <v>#N/A</v>
      </c>
      <c r="V36" s="17" t="e">
        <f ca="1">GridCalc</f>
        <v>#N/A</v>
      </c>
      <c r="W36" s="17" t="e">
        <f ca="1">GridCalc</f>
        <v>#N/A</v>
      </c>
      <c r="X36" s="17" t="e">
        <f ca="1">GridCalc</f>
        <v>#N/A</v>
      </c>
      <c r="Y36" s="17" t="e">
        <f ca="1">GridCalc</f>
        <v>#N/A</v>
      </c>
      <c r="Z36" s="17" t="e">
        <f ca="1">GridCalc</f>
        <v>#N/A</v>
      </c>
      <c r="AA36" s="17" t="e">
        <f ca="1">GridCalc</f>
        <v>#N/A</v>
      </c>
      <c r="AB36" s="17" t="e">
        <f ca="1">GridCalc</f>
        <v>#N/A</v>
      </c>
      <c r="AC36" s="17" t="e">
        <f ca="1">GridCalc</f>
        <v>#N/A</v>
      </c>
      <c r="AD36" s="17" t="e">
        <f ca="1">GridCalc</f>
        <v>#N/A</v>
      </c>
      <c r="AE36" s="17" t="e">
        <f ca="1">GridCalc</f>
        <v>#N/A</v>
      </c>
      <c r="AF36" s="17" t="e">
        <f ca="1">GridCalc</f>
        <v>#N/A</v>
      </c>
      <c r="AG36" s="17" t="e">
        <f ca="1">GridCalc</f>
        <v>#N/A</v>
      </c>
      <c r="AH36" s="17" t="e">
        <f ca="1">GridCalc</f>
        <v>#N/A</v>
      </c>
      <c r="AI36" s="17" t="e">
        <f ca="1">GridCalc</f>
        <v>#N/A</v>
      </c>
    </row>
    <row r="37" spans="1:35">
      <c r="A37" s="17">
        <f t="shared" si="3"/>
        <v>6.3000000000000007</v>
      </c>
      <c r="B37" s="17">
        <v>6</v>
      </c>
      <c r="C37" s="17">
        <f t="shared" ca="1" si="2"/>
        <v>2</v>
      </c>
      <c r="D37" s="17" t="str">
        <f ca="1">INDEX(Activities[活动],MATCH($C37,Activities[Id],0))</f>
        <v>里程碑 1</v>
      </c>
      <c r="E37" s="17" t="e">
        <f ca="1">GridCalc</f>
        <v>#N/A</v>
      </c>
      <c r="F37" s="17" t="e">
        <f ca="1">GridCalc</f>
        <v>#N/A</v>
      </c>
      <c r="G37" s="17" t="e">
        <f ca="1">GridCalc</f>
        <v>#N/A</v>
      </c>
      <c r="H37" s="17" t="e">
        <f ca="1">GridCalc</f>
        <v>#N/A</v>
      </c>
      <c r="I37" s="17" t="e">
        <f ca="1">GridCalc</f>
        <v>#N/A</v>
      </c>
      <c r="J37" s="17" t="e">
        <f ca="1">GridCalc</f>
        <v>#N/A</v>
      </c>
      <c r="K37" s="17" t="e">
        <f ca="1">GridCalc</f>
        <v>#N/A</v>
      </c>
      <c r="L37" s="17" t="e">
        <f ca="1">GridCalc</f>
        <v>#N/A</v>
      </c>
      <c r="M37" s="17" t="e">
        <f ca="1">GridCalc</f>
        <v>#N/A</v>
      </c>
      <c r="N37" s="17" t="e">
        <f ca="1">GridCalc</f>
        <v>#N/A</v>
      </c>
      <c r="O37" s="17" t="e">
        <f ca="1">GridCalc</f>
        <v>#N/A</v>
      </c>
      <c r="P37" s="17" t="e">
        <f ca="1">GridCalc</f>
        <v>#N/A</v>
      </c>
      <c r="Q37" s="17" t="e">
        <f ca="1">GridCalc</f>
        <v>#N/A</v>
      </c>
      <c r="R37" s="17">
        <f ca="1">GridCalc</f>
        <v>6.3000000000000007</v>
      </c>
      <c r="S37" s="17">
        <f ca="1">GridCalc</f>
        <v>6.3000000000000007</v>
      </c>
      <c r="T37" s="17">
        <f ca="1">GridCalc</f>
        <v>6.3000000000000007</v>
      </c>
      <c r="U37" s="17">
        <f ca="1">GridCalc</f>
        <v>6.3000000000000007</v>
      </c>
      <c r="V37" s="17" t="e">
        <f ca="1">GridCalc</f>
        <v>#N/A</v>
      </c>
      <c r="W37" s="17" t="e">
        <f ca="1">GridCalc</f>
        <v>#N/A</v>
      </c>
      <c r="X37" s="17" t="e">
        <f ca="1">GridCalc</f>
        <v>#N/A</v>
      </c>
      <c r="Y37" s="17" t="e">
        <f ca="1">GridCalc</f>
        <v>#N/A</v>
      </c>
      <c r="Z37" s="17" t="e">
        <f ca="1">GridCalc</f>
        <v>#N/A</v>
      </c>
      <c r="AA37" s="17" t="e">
        <f ca="1">GridCalc</f>
        <v>#N/A</v>
      </c>
      <c r="AB37" s="17" t="e">
        <f ca="1">GridCalc</f>
        <v>#N/A</v>
      </c>
      <c r="AC37" s="17" t="e">
        <f ca="1">GridCalc</f>
        <v>#N/A</v>
      </c>
      <c r="AD37" s="17" t="e">
        <f ca="1">GridCalc</f>
        <v>#N/A</v>
      </c>
      <c r="AE37" s="17" t="e">
        <f ca="1">GridCalc</f>
        <v>#N/A</v>
      </c>
      <c r="AF37" s="17" t="e">
        <f ca="1">GridCalc</f>
        <v>#N/A</v>
      </c>
      <c r="AG37" s="17" t="e">
        <f ca="1">GridCalc</f>
        <v>#N/A</v>
      </c>
      <c r="AH37" s="17" t="e">
        <f ca="1">GridCalc</f>
        <v>#N/A</v>
      </c>
      <c r="AI37" s="17" t="e">
        <f ca="1">GridCalc</f>
        <v>#N/A</v>
      </c>
    </row>
    <row r="38" spans="1:35">
      <c r="A38" s="17">
        <f t="shared" si="3"/>
        <v>5.3000000000000007</v>
      </c>
      <c r="B38" s="17">
        <v>7</v>
      </c>
      <c r="C38" s="17">
        <f t="shared" ca="1" si="2"/>
        <v>3</v>
      </c>
      <c r="D38" s="17" t="str">
        <f ca="1">INDEX(Activities[活动],MATCH($C38,Activities[Id],0))</f>
        <v>Milestone 2</v>
      </c>
      <c r="E38" s="17" t="e">
        <f ca="1">GridCalc</f>
        <v>#N/A</v>
      </c>
      <c r="F38" s="17" t="e">
        <f ca="1">GridCalc</f>
        <v>#N/A</v>
      </c>
      <c r="G38" s="17" t="e">
        <f ca="1">GridCalc</f>
        <v>#N/A</v>
      </c>
      <c r="H38" s="17" t="e">
        <f ca="1">GridCalc</f>
        <v>#N/A</v>
      </c>
      <c r="I38" s="17" t="e">
        <f ca="1">GridCalc</f>
        <v>#N/A</v>
      </c>
      <c r="J38" s="17" t="e">
        <f ca="1">GridCalc</f>
        <v>#N/A</v>
      </c>
      <c r="K38" s="17" t="e">
        <f ca="1">GridCalc</f>
        <v>#N/A</v>
      </c>
      <c r="L38" s="17" t="e">
        <f ca="1">GridCalc</f>
        <v>#N/A</v>
      </c>
      <c r="M38" s="17" t="e">
        <f ca="1">GridCalc</f>
        <v>#N/A</v>
      </c>
      <c r="N38" s="17" t="e">
        <f ca="1">GridCalc</f>
        <v>#N/A</v>
      </c>
      <c r="O38" s="17" t="e">
        <f ca="1">GridCalc</f>
        <v>#N/A</v>
      </c>
      <c r="P38" s="17" t="e">
        <f ca="1">GridCalc</f>
        <v>#N/A</v>
      </c>
      <c r="Q38" s="17" t="e">
        <f ca="1">GridCalc</f>
        <v>#N/A</v>
      </c>
      <c r="R38" s="17" t="e">
        <f ca="1">GridCalc</f>
        <v>#N/A</v>
      </c>
      <c r="S38" s="17">
        <f ca="1">GridCalc</f>
        <v>5.3000000000000007</v>
      </c>
      <c r="T38" s="17">
        <f ca="1">GridCalc</f>
        <v>5.3000000000000007</v>
      </c>
      <c r="U38" s="17">
        <f ca="1">GridCalc</f>
        <v>5.3000000000000007</v>
      </c>
      <c r="V38" s="17">
        <f ca="1">GridCalc</f>
        <v>5.3000000000000007</v>
      </c>
      <c r="W38" s="17" t="e">
        <f ca="1">GridCalc</f>
        <v>#N/A</v>
      </c>
      <c r="X38" s="17" t="e">
        <f ca="1">GridCalc</f>
        <v>#N/A</v>
      </c>
      <c r="Y38" s="17" t="e">
        <f ca="1">GridCalc</f>
        <v>#N/A</v>
      </c>
      <c r="Z38" s="17" t="e">
        <f ca="1">GridCalc</f>
        <v>#N/A</v>
      </c>
      <c r="AA38" s="17" t="e">
        <f ca="1">GridCalc</f>
        <v>#N/A</v>
      </c>
      <c r="AB38" s="17" t="e">
        <f ca="1">GridCalc</f>
        <v>#N/A</v>
      </c>
      <c r="AC38" s="17" t="e">
        <f ca="1">GridCalc</f>
        <v>#N/A</v>
      </c>
      <c r="AD38" s="17" t="e">
        <f ca="1">GridCalc</f>
        <v>#N/A</v>
      </c>
      <c r="AE38" s="17" t="e">
        <f ca="1">GridCalc</f>
        <v>#N/A</v>
      </c>
      <c r="AF38" s="17" t="e">
        <f ca="1">GridCalc</f>
        <v>#N/A</v>
      </c>
      <c r="AG38" s="17" t="e">
        <f ca="1">GridCalc</f>
        <v>#N/A</v>
      </c>
      <c r="AH38" s="17" t="e">
        <f ca="1">GridCalc</f>
        <v>#N/A</v>
      </c>
      <c r="AI38" s="17" t="e">
        <f ca="1">GridCalc</f>
        <v>#N/A</v>
      </c>
    </row>
    <row r="39" spans="1:35">
      <c r="A39" s="17">
        <f t="shared" si="3"/>
        <v>4.3000000000000007</v>
      </c>
      <c r="B39" s="17">
        <v>8</v>
      </c>
      <c r="C39" s="17">
        <f t="shared" ca="1" si="2"/>
        <v>4</v>
      </c>
      <c r="D39" s="17" t="str">
        <f ca="1">INDEX(Activities[活动],MATCH($C39,Activities[Id],0))</f>
        <v>Milestone 3</v>
      </c>
      <c r="E39" s="17" t="e">
        <f ca="1">GridCalc</f>
        <v>#N/A</v>
      </c>
      <c r="F39" s="17" t="e">
        <f ca="1">GridCalc</f>
        <v>#N/A</v>
      </c>
      <c r="G39" s="17" t="e">
        <f ca="1">GridCalc</f>
        <v>#N/A</v>
      </c>
      <c r="H39" s="17" t="e">
        <f ca="1">GridCalc</f>
        <v>#N/A</v>
      </c>
      <c r="I39" s="17" t="e">
        <f ca="1">GridCalc</f>
        <v>#N/A</v>
      </c>
      <c r="J39" s="17" t="e">
        <f ca="1">GridCalc</f>
        <v>#N/A</v>
      </c>
      <c r="K39" s="17" t="e">
        <f ca="1">GridCalc</f>
        <v>#N/A</v>
      </c>
      <c r="L39" s="17" t="e">
        <f ca="1">GridCalc</f>
        <v>#N/A</v>
      </c>
      <c r="M39" s="17" t="e">
        <f ca="1">GridCalc</f>
        <v>#N/A</v>
      </c>
      <c r="N39" s="17" t="e">
        <f ca="1">GridCalc</f>
        <v>#N/A</v>
      </c>
      <c r="O39" s="17" t="e">
        <f ca="1">GridCalc</f>
        <v>#N/A</v>
      </c>
      <c r="P39" s="17" t="e">
        <f ca="1">GridCalc</f>
        <v>#N/A</v>
      </c>
      <c r="Q39" s="17" t="e">
        <f ca="1">GridCalc</f>
        <v>#N/A</v>
      </c>
      <c r="R39" s="17" t="e">
        <f ca="1">GridCalc</f>
        <v>#N/A</v>
      </c>
      <c r="S39" s="17" t="e">
        <f ca="1">GridCalc</f>
        <v>#N/A</v>
      </c>
      <c r="T39" s="17" t="e">
        <f ca="1">GridCalc</f>
        <v>#N/A</v>
      </c>
      <c r="U39" s="17" t="e">
        <f ca="1">GridCalc</f>
        <v>#N/A</v>
      </c>
      <c r="V39" s="17" t="e">
        <f ca="1">GridCalc</f>
        <v>#N/A</v>
      </c>
      <c r="W39" s="17" t="e">
        <f ca="1">GridCalc</f>
        <v>#N/A</v>
      </c>
      <c r="X39" s="17">
        <f ca="1">GridCalc</f>
        <v>4.3000000000000007</v>
      </c>
      <c r="Y39" s="17" t="e">
        <f ca="1">GridCalc</f>
        <v>#N/A</v>
      </c>
      <c r="Z39" s="17" t="e">
        <f ca="1">GridCalc</f>
        <v>#N/A</v>
      </c>
      <c r="AA39" s="17" t="e">
        <f ca="1">GridCalc</f>
        <v>#N/A</v>
      </c>
      <c r="AB39" s="17" t="e">
        <f ca="1">GridCalc</f>
        <v>#N/A</v>
      </c>
      <c r="AC39" s="17" t="e">
        <f ca="1">GridCalc</f>
        <v>#N/A</v>
      </c>
      <c r="AD39" s="17" t="e">
        <f ca="1">GridCalc</f>
        <v>#N/A</v>
      </c>
      <c r="AE39" s="17" t="e">
        <f ca="1">GridCalc</f>
        <v>#N/A</v>
      </c>
      <c r="AF39" s="17" t="e">
        <f ca="1">GridCalc</f>
        <v>#N/A</v>
      </c>
      <c r="AG39" s="17" t="e">
        <f ca="1">GridCalc</f>
        <v>#N/A</v>
      </c>
      <c r="AH39" s="17" t="e">
        <f ca="1">GridCalc</f>
        <v>#N/A</v>
      </c>
      <c r="AI39" s="17" t="e">
        <f ca="1">GridCalc</f>
        <v>#N/A</v>
      </c>
    </row>
    <row r="40" spans="1:35">
      <c r="A40" s="17">
        <f t="shared" si="3"/>
        <v>3.3000000000000007</v>
      </c>
      <c r="B40" s="17">
        <v>9</v>
      </c>
      <c r="C40" s="17">
        <f t="shared" ca="1" si="2"/>
        <v>5</v>
      </c>
      <c r="D40" s="17" t="str">
        <f ca="1">INDEX(Activities[活动],MATCH($C40,Activities[Id],0))</f>
        <v>Milestone 4</v>
      </c>
      <c r="E40" s="17" t="e">
        <f ca="1">GridCalc</f>
        <v>#N/A</v>
      </c>
      <c r="F40" s="17" t="e">
        <f ca="1">GridCalc</f>
        <v>#N/A</v>
      </c>
      <c r="G40" s="17" t="e">
        <f ca="1">GridCalc</f>
        <v>#N/A</v>
      </c>
      <c r="H40" s="17" t="e">
        <f ca="1">GridCalc</f>
        <v>#N/A</v>
      </c>
      <c r="I40" s="17" t="e">
        <f ca="1">GridCalc</f>
        <v>#N/A</v>
      </c>
      <c r="J40" s="17" t="e">
        <f ca="1">GridCalc</f>
        <v>#N/A</v>
      </c>
      <c r="K40" s="17" t="e">
        <f ca="1">GridCalc</f>
        <v>#N/A</v>
      </c>
      <c r="L40" s="17" t="e">
        <f ca="1">GridCalc</f>
        <v>#N/A</v>
      </c>
      <c r="M40" s="17" t="e">
        <f ca="1">GridCalc</f>
        <v>#N/A</v>
      </c>
      <c r="N40" s="17" t="e">
        <f ca="1">GridCalc</f>
        <v>#N/A</v>
      </c>
      <c r="O40" s="17" t="e">
        <f ca="1">GridCalc</f>
        <v>#N/A</v>
      </c>
      <c r="P40" s="17" t="e">
        <f ca="1">GridCalc</f>
        <v>#N/A</v>
      </c>
      <c r="Q40" s="17" t="e">
        <f ca="1">GridCalc</f>
        <v>#N/A</v>
      </c>
      <c r="R40" s="17" t="e">
        <f ca="1">GridCalc</f>
        <v>#N/A</v>
      </c>
      <c r="S40" s="17" t="e">
        <f ca="1">GridCalc</f>
        <v>#N/A</v>
      </c>
      <c r="T40" s="17" t="e">
        <f ca="1">GridCalc</f>
        <v>#N/A</v>
      </c>
      <c r="U40" s="17" t="e">
        <f ca="1">GridCalc</f>
        <v>#N/A</v>
      </c>
      <c r="V40" s="17" t="e">
        <f ca="1">GridCalc</f>
        <v>#N/A</v>
      </c>
      <c r="W40" s="17" t="e">
        <f ca="1">GridCalc</f>
        <v>#N/A</v>
      </c>
      <c r="X40" s="17" t="e">
        <f ca="1">GridCalc</f>
        <v>#N/A</v>
      </c>
      <c r="Y40" s="17" t="e">
        <f ca="1">GridCalc</f>
        <v>#N/A</v>
      </c>
      <c r="Z40" s="17" t="e">
        <f ca="1">GridCalc</f>
        <v>#N/A</v>
      </c>
      <c r="AA40" s="17" t="e">
        <f ca="1">GridCalc</f>
        <v>#N/A</v>
      </c>
      <c r="AB40" s="17" t="e">
        <f ca="1">GridCalc</f>
        <v>#N/A</v>
      </c>
      <c r="AC40" s="17" t="e">
        <f ca="1">GridCalc</f>
        <v>#N/A</v>
      </c>
      <c r="AD40" s="17" t="e">
        <f ca="1">GridCalc</f>
        <v>#N/A</v>
      </c>
      <c r="AE40" s="17" t="e">
        <f ca="1">GridCalc</f>
        <v>#N/A</v>
      </c>
      <c r="AF40" s="17" t="e">
        <f ca="1">GridCalc</f>
        <v>#N/A</v>
      </c>
      <c r="AG40" s="17" t="e">
        <f ca="1">GridCalc</f>
        <v>#N/A</v>
      </c>
      <c r="AH40" s="17">
        <f ca="1">GridCalc</f>
        <v>3.3000000000000007</v>
      </c>
      <c r="AI40" s="17">
        <f ca="1">GridCalc</f>
        <v>3.3000000000000007</v>
      </c>
    </row>
    <row r="43" spans="1:35">
      <c r="E43" s="18">
        <f ca="1">E31</f>
        <v>42126</v>
      </c>
      <c r="F43" s="18">
        <f t="shared" ref="F43:AH43" ca="1" si="4">F31</f>
        <v>42127</v>
      </c>
      <c r="G43" s="18">
        <f t="shared" ca="1" si="4"/>
        <v>42128</v>
      </c>
      <c r="H43" s="18">
        <f t="shared" ca="1" si="4"/>
        <v>42129</v>
      </c>
      <c r="I43" s="18">
        <f t="shared" ca="1" si="4"/>
        <v>42130</v>
      </c>
      <c r="J43" s="18">
        <f t="shared" ca="1" si="4"/>
        <v>42131</v>
      </c>
      <c r="K43" s="18">
        <f t="shared" ca="1" si="4"/>
        <v>42132</v>
      </c>
      <c r="L43" s="18">
        <f t="shared" ca="1" si="4"/>
        <v>42133</v>
      </c>
      <c r="M43" s="18">
        <f t="shared" ca="1" si="4"/>
        <v>42134</v>
      </c>
      <c r="N43" s="18">
        <f t="shared" ca="1" si="4"/>
        <v>42135</v>
      </c>
      <c r="O43" s="18">
        <f t="shared" ca="1" si="4"/>
        <v>42136</v>
      </c>
      <c r="P43" s="18">
        <f t="shared" ca="1" si="4"/>
        <v>42137</v>
      </c>
      <c r="Q43" s="18">
        <f t="shared" ca="1" si="4"/>
        <v>42138</v>
      </c>
      <c r="R43" s="18">
        <f t="shared" ca="1" si="4"/>
        <v>42139</v>
      </c>
      <c r="S43" s="18">
        <f t="shared" ca="1" si="4"/>
        <v>42140</v>
      </c>
      <c r="T43" s="18">
        <f t="shared" ca="1" si="4"/>
        <v>42141</v>
      </c>
      <c r="U43" s="18">
        <f t="shared" ca="1" si="4"/>
        <v>42142</v>
      </c>
      <c r="V43" s="18">
        <f t="shared" ca="1" si="4"/>
        <v>42143</v>
      </c>
      <c r="W43" s="18">
        <f t="shared" ca="1" si="4"/>
        <v>42144</v>
      </c>
      <c r="X43" s="18">
        <f t="shared" ca="1" si="4"/>
        <v>42145</v>
      </c>
      <c r="Y43" s="18">
        <f t="shared" ca="1" si="4"/>
        <v>42146</v>
      </c>
      <c r="Z43" s="18">
        <f t="shared" ca="1" si="4"/>
        <v>42147</v>
      </c>
      <c r="AA43" s="18">
        <f t="shared" ca="1" si="4"/>
        <v>42148</v>
      </c>
      <c r="AB43" s="18">
        <f t="shared" ca="1" si="4"/>
        <v>42149</v>
      </c>
      <c r="AC43" s="18">
        <f t="shared" ca="1" si="4"/>
        <v>42150</v>
      </c>
      <c r="AD43" s="18">
        <f t="shared" ca="1" si="4"/>
        <v>42151</v>
      </c>
      <c r="AE43" s="18">
        <f t="shared" ca="1" si="4"/>
        <v>42152</v>
      </c>
      <c r="AF43" s="18">
        <f t="shared" ca="1" si="4"/>
        <v>42153</v>
      </c>
      <c r="AG43" s="18">
        <f t="shared" ca="1" si="4"/>
        <v>42154</v>
      </c>
      <c r="AH43" s="18">
        <f t="shared" ca="1" si="4"/>
        <v>42155</v>
      </c>
    </row>
    <row r="44" spans="1:35">
      <c r="C44" s="17" t="e">
        <f ca="1">C32</f>
        <v>#N/A</v>
      </c>
      <c r="D44" s="17" t="e">
        <f ca="1">UPPER(INDEX(Activities[活动],MATCH($C44,Activities[Id],0)))</f>
        <v>#N/A</v>
      </c>
      <c r="E44" s="17" t="e">
        <f t="shared" ref="E44:AH44" ca="1" si="5">IF(ISERROR(F32),E32,NA())</f>
        <v>#N/A</v>
      </c>
      <c r="F44" s="17" t="e">
        <f t="shared" ca="1" si="5"/>
        <v>#N/A</v>
      </c>
      <c r="G44" s="17" t="e">
        <f t="shared" ca="1" si="5"/>
        <v>#N/A</v>
      </c>
      <c r="H44" s="17" t="e">
        <f t="shared" ca="1" si="5"/>
        <v>#N/A</v>
      </c>
      <c r="I44" s="17" t="e">
        <f t="shared" ca="1" si="5"/>
        <v>#N/A</v>
      </c>
      <c r="J44" s="17" t="e">
        <f t="shared" ca="1" si="5"/>
        <v>#N/A</v>
      </c>
      <c r="K44" s="17" t="e">
        <f t="shared" ca="1" si="5"/>
        <v>#N/A</v>
      </c>
      <c r="L44" s="17" t="e">
        <f t="shared" ca="1" si="5"/>
        <v>#N/A</v>
      </c>
      <c r="M44" s="17" t="e">
        <f t="shared" ca="1" si="5"/>
        <v>#N/A</v>
      </c>
      <c r="N44" s="17" t="e">
        <f t="shared" ca="1" si="5"/>
        <v>#N/A</v>
      </c>
      <c r="O44" s="17" t="e">
        <f t="shared" ca="1" si="5"/>
        <v>#N/A</v>
      </c>
      <c r="P44" s="17" t="e">
        <f t="shared" ca="1" si="5"/>
        <v>#N/A</v>
      </c>
      <c r="Q44" s="17" t="e">
        <f t="shared" ca="1" si="5"/>
        <v>#N/A</v>
      </c>
      <c r="R44" s="17" t="e">
        <f t="shared" ca="1" si="5"/>
        <v>#N/A</v>
      </c>
      <c r="S44" s="17" t="e">
        <f t="shared" ca="1" si="5"/>
        <v>#N/A</v>
      </c>
      <c r="T44" s="17" t="e">
        <f t="shared" ca="1" si="5"/>
        <v>#N/A</v>
      </c>
      <c r="U44" s="17" t="e">
        <f t="shared" ca="1" si="5"/>
        <v>#N/A</v>
      </c>
      <c r="V44" s="17" t="e">
        <f t="shared" ca="1" si="5"/>
        <v>#N/A</v>
      </c>
      <c r="W44" s="17" t="e">
        <f t="shared" ca="1" si="5"/>
        <v>#N/A</v>
      </c>
      <c r="X44" s="17" t="e">
        <f t="shared" ca="1" si="5"/>
        <v>#N/A</v>
      </c>
      <c r="Y44" s="17" t="e">
        <f t="shared" ca="1" si="5"/>
        <v>#N/A</v>
      </c>
      <c r="Z44" s="17" t="e">
        <f t="shared" ca="1" si="5"/>
        <v>#N/A</v>
      </c>
      <c r="AA44" s="17" t="e">
        <f t="shared" ca="1" si="5"/>
        <v>#N/A</v>
      </c>
      <c r="AB44" s="17" t="e">
        <f t="shared" ca="1" si="5"/>
        <v>#N/A</v>
      </c>
      <c r="AC44" s="17" t="e">
        <f t="shared" ca="1" si="5"/>
        <v>#N/A</v>
      </c>
      <c r="AD44" s="17" t="e">
        <f t="shared" ca="1" si="5"/>
        <v>#N/A</v>
      </c>
      <c r="AE44" s="17" t="e">
        <f t="shared" ca="1" si="5"/>
        <v>#N/A</v>
      </c>
      <c r="AF44" s="17" t="e">
        <f t="shared" ca="1" si="5"/>
        <v>#N/A</v>
      </c>
      <c r="AG44" s="17" t="e">
        <f t="shared" ca="1" si="5"/>
        <v>#N/A</v>
      </c>
      <c r="AH44" s="17" t="e">
        <f t="shared" ca="1" si="5"/>
        <v>#N/A</v>
      </c>
    </row>
    <row r="45" spans="1:35">
      <c r="C45" s="17" t="e">
        <f t="shared" ref="C45:C52" ca="1" si="6">C33</f>
        <v>#N/A</v>
      </c>
      <c r="D45" s="17" t="e">
        <f ca="1">UPPER(INDEX(Activities[活动],MATCH($C45,Activities[Id],0)))</f>
        <v>#N/A</v>
      </c>
      <c r="E45" s="17" t="e">
        <f t="shared" ref="E45:AH45" ca="1" si="7">IF(ISERROR(F33),E33,NA())</f>
        <v>#N/A</v>
      </c>
      <c r="F45" s="17" t="e">
        <f t="shared" ca="1" si="7"/>
        <v>#N/A</v>
      </c>
      <c r="G45" s="17" t="e">
        <f t="shared" ca="1" si="7"/>
        <v>#N/A</v>
      </c>
      <c r="H45" s="17" t="e">
        <f t="shared" ca="1" si="7"/>
        <v>#N/A</v>
      </c>
      <c r="I45" s="17" t="e">
        <f t="shared" ca="1" si="7"/>
        <v>#N/A</v>
      </c>
      <c r="J45" s="17" t="e">
        <f t="shared" ca="1" si="7"/>
        <v>#N/A</v>
      </c>
      <c r="K45" s="17" t="e">
        <f t="shared" ca="1" si="7"/>
        <v>#N/A</v>
      </c>
      <c r="L45" s="17" t="e">
        <f t="shared" ca="1" si="7"/>
        <v>#N/A</v>
      </c>
      <c r="M45" s="17" t="e">
        <f t="shared" ca="1" si="7"/>
        <v>#N/A</v>
      </c>
      <c r="N45" s="17" t="e">
        <f t="shared" ca="1" si="7"/>
        <v>#N/A</v>
      </c>
      <c r="O45" s="17" t="e">
        <f t="shared" ca="1" si="7"/>
        <v>#N/A</v>
      </c>
      <c r="P45" s="17" t="e">
        <f t="shared" ca="1" si="7"/>
        <v>#N/A</v>
      </c>
      <c r="Q45" s="17" t="e">
        <f t="shared" ca="1" si="7"/>
        <v>#N/A</v>
      </c>
      <c r="R45" s="17" t="e">
        <f t="shared" ca="1" si="7"/>
        <v>#N/A</v>
      </c>
      <c r="S45" s="17" t="e">
        <f t="shared" ca="1" si="7"/>
        <v>#N/A</v>
      </c>
      <c r="T45" s="17" t="e">
        <f t="shared" ca="1" si="7"/>
        <v>#N/A</v>
      </c>
      <c r="U45" s="17" t="e">
        <f t="shared" ca="1" si="7"/>
        <v>#N/A</v>
      </c>
      <c r="V45" s="17" t="e">
        <f t="shared" ca="1" si="7"/>
        <v>#N/A</v>
      </c>
      <c r="W45" s="17" t="e">
        <f t="shared" ca="1" si="7"/>
        <v>#N/A</v>
      </c>
      <c r="X45" s="17" t="e">
        <f t="shared" ca="1" si="7"/>
        <v>#N/A</v>
      </c>
      <c r="Y45" s="17" t="e">
        <f t="shared" ca="1" si="7"/>
        <v>#N/A</v>
      </c>
      <c r="Z45" s="17" t="e">
        <f t="shared" ca="1" si="7"/>
        <v>#N/A</v>
      </c>
      <c r="AA45" s="17" t="e">
        <f t="shared" ca="1" si="7"/>
        <v>#N/A</v>
      </c>
      <c r="AB45" s="17" t="e">
        <f t="shared" ca="1" si="7"/>
        <v>#N/A</v>
      </c>
      <c r="AC45" s="17" t="e">
        <f t="shared" ca="1" si="7"/>
        <v>#N/A</v>
      </c>
      <c r="AD45" s="17" t="e">
        <f t="shared" ca="1" si="7"/>
        <v>#N/A</v>
      </c>
      <c r="AE45" s="17" t="e">
        <f t="shared" ca="1" si="7"/>
        <v>#N/A</v>
      </c>
      <c r="AF45" s="17" t="e">
        <f t="shared" ca="1" si="7"/>
        <v>#N/A</v>
      </c>
      <c r="AG45" s="17" t="e">
        <f t="shared" ca="1" si="7"/>
        <v>#N/A</v>
      </c>
      <c r="AH45" s="17" t="e">
        <f t="shared" ca="1" si="7"/>
        <v>#N/A</v>
      </c>
    </row>
    <row r="46" spans="1:35">
      <c r="C46" s="17" t="e">
        <f t="shared" ca="1" si="6"/>
        <v>#N/A</v>
      </c>
      <c r="D46" s="17" t="e">
        <f ca="1">UPPER(INDEX(Activities[活动],MATCH($C46,Activities[Id],0)))</f>
        <v>#N/A</v>
      </c>
      <c r="E46" s="17" t="e">
        <f t="shared" ref="E46:AH46" ca="1" si="8">IF(ISERROR(F34),E34,NA())</f>
        <v>#N/A</v>
      </c>
      <c r="F46" s="17" t="e">
        <f t="shared" ca="1" si="8"/>
        <v>#N/A</v>
      </c>
      <c r="G46" s="17" t="e">
        <f t="shared" ca="1" si="8"/>
        <v>#N/A</v>
      </c>
      <c r="H46" s="17" t="e">
        <f t="shared" ca="1" si="8"/>
        <v>#N/A</v>
      </c>
      <c r="I46" s="17" t="e">
        <f t="shared" ca="1" si="8"/>
        <v>#N/A</v>
      </c>
      <c r="J46" s="17" t="e">
        <f t="shared" ca="1" si="8"/>
        <v>#N/A</v>
      </c>
      <c r="K46" s="17" t="e">
        <f t="shared" ca="1" si="8"/>
        <v>#N/A</v>
      </c>
      <c r="L46" s="17" t="e">
        <f t="shared" ca="1" si="8"/>
        <v>#N/A</v>
      </c>
      <c r="M46" s="17" t="e">
        <f t="shared" ca="1" si="8"/>
        <v>#N/A</v>
      </c>
      <c r="N46" s="17" t="e">
        <f t="shared" ca="1" si="8"/>
        <v>#N/A</v>
      </c>
      <c r="O46" s="17" t="e">
        <f t="shared" ca="1" si="8"/>
        <v>#N/A</v>
      </c>
      <c r="P46" s="17" t="e">
        <f t="shared" ca="1" si="8"/>
        <v>#N/A</v>
      </c>
      <c r="Q46" s="17" t="e">
        <f t="shared" ca="1" si="8"/>
        <v>#N/A</v>
      </c>
      <c r="R46" s="17" t="e">
        <f t="shared" ca="1" si="8"/>
        <v>#N/A</v>
      </c>
      <c r="S46" s="17" t="e">
        <f t="shared" ca="1" si="8"/>
        <v>#N/A</v>
      </c>
      <c r="T46" s="17" t="e">
        <f t="shared" ca="1" si="8"/>
        <v>#N/A</v>
      </c>
      <c r="U46" s="17" t="e">
        <f t="shared" ca="1" si="8"/>
        <v>#N/A</v>
      </c>
      <c r="V46" s="17" t="e">
        <f t="shared" ca="1" si="8"/>
        <v>#N/A</v>
      </c>
      <c r="W46" s="17" t="e">
        <f t="shared" ca="1" si="8"/>
        <v>#N/A</v>
      </c>
      <c r="X46" s="17" t="e">
        <f t="shared" ca="1" si="8"/>
        <v>#N/A</v>
      </c>
      <c r="Y46" s="17" t="e">
        <f t="shared" ca="1" si="8"/>
        <v>#N/A</v>
      </c>
      <c r="Z46" s="17" t="e">
        <f t="shared" ca="1" si="8"/>
        <v>#N/A</v>
      </c>
      <c r="AA46" s="17" t="e">
        <f t="shared" ca="1" si="8"/>
        <v>#N/A</v>
      </c>
      <c r="AB46" s="17" t="e">
        <f t="shared" ca="1" si="8"/>
        <v>#N/A</v>
      </c>
      <c r="AC46" s="17" t="e">
        <f t="shared" ca="1" si="8"/>
        <v>#N/A</v>
      </c>
      <c r="AD46" s="17" t="e">
        <f t="shared" ca="1" si="8"/>
        <v>#N/A</v>
      </c>
      <c r="AE46" s="17" t="e">
        <f t="shared" ca="1" si="8"/>
        <v>#N/A</v>
      </c>
      <c r="AF46" s="17" t="e">
        <f t="shared" ca="1" si="8"/>
        <v>#N/A</v>
      </c>
      <c r="AG46" s="17" t="e">
        <f t="shared" ca="1" si="8"/>
        <v>#N/A</v>
      </c>
      <c r="AH46" s="17" t="e">
        <f t="shared" ca="1" si="8"/>
        <v>#N/A</v>
      </c>
    </row>
    <row r="47" spans="1:35">
      <c r="C47" s="17" t="e">
        <f t="shared" ca="1" si="6"/>
        <v>#N/A</v>
      </c>
      <c r="D47" s="17" t="e">
        <f ca="1">UPPER(INDEX(Activities[活动],MATCH($C47,Activities[Id],0)))</f>
        <v>#N/A</v>
      </c>
      <c r="E47" s="17" t="e">
        <f t="shared" ref="E47:AH47" ca="1" si="9">IF(ISERROR(F35),E35,NA())</f>
        <v>#N/A</v>
      </c>
      <c r="F47" s="17" t="e">
        <f t="shared" ca="1" si="9"/>
        <v>#N/A</v>
      </c>
      <c r="G47" s="17" t="e">
        <f t="shared" ca="1" si="9"/>
        <v>#N/A</v>
      </c>
      <c r="H47" s="17" t="e">
        <f t="shared" ca="1" si="9"/>
        <v>#N/A</v>
      </c>
      <c r="I47" s="17" t="e">
        <f t="shared" ca="1" si="9"/>
        <v>#N/A</v>
      </c>
      <c r="J47" s="17" t="e">
        <f t="shared" ca="1" si="9"/>
        <v>#N/A</v>
      </c>
      <c r="K47" s="17" t="e">
        <f t="shared" ca="1" si="9"/>
        <v>#N/A</v>
      </c>
      <c r="L47" s="17" t="e">
        <f t="shared" ca="1" si="9"/>
        <v>#N/A</v>
      </c>
      <c r="M47" s="17" t="e">
        <f t="shared" ca="1" si="9"/>
        <v>#N/A</v>
      </c>
      <c r="N47" s="17" t="e">
        <f t="shared" ca="1" si="9"/>
        <v>#N/A</v>
      </c>
      <c r="O47" s="17" t="e">
        <f t="shared" ca="1" si="9"/>
        <v>#N/A</v>
      </c>
      <c r="P47" s="17" t="e">
        <f t="shared" ca="1" si="9"/>
        <v>#N/A</v>
      </c>
      <c r="Q47" s="17" t="e">
        <f t="shared" ca="1" si="9"/>
        <v>#N/A</v>
      </c>
      <c r="R47" s="17" t="e">
        <f t="shared" ca="1" si="9"/>
        <v>#N/A</v>
      </c>
      <c r="S47" s="17" t="e">
        <f t="shared" ca="1" si="9"/>
        <v>#N/A</v>
      </c>
      <c r="T47" s="17" t="e">
        <f t="shared" ca="1" si="9"/>
        <v>#N/A</v>
      </c>
      <c r="U47" s="17" t="e">
        <f t="shared" ca="1" si="9"/>
        <v>#N/A</v>
      </c>
      <c r="V47" s="17" t="e">
        <f t="shared" ca="1" si="9"/>
        <v>#N/A</v>
      </c>
      <c r="W47" s="17" t="e">
        <f t="shared" ca="1" si="9"/>
        <v>#N/A</v>
      </c>
      <c r="X47" s="17" t="e">
        <f t="shared" ca="1" si="9"/>
        <v>#N/A</v>
      </c>
      <c r="Y47" s="17" t="e">
        <f t="shared" ca="1" si="9"/>
        <v>#N/A</v>
      </c>
      <c r="Z47" s="17" t="e">
        <f t="shared" ca="1" si="9"/>
        <v>#N/A</v>
      </c>
      <c r="AA47" s="17" t="e">
        <f t="shared" ca="1" si="9"/>
        <v>#N/A</v>
      </c>
      <c r="AB47" s="17" t="e">
        <f t="shared" ca="1" si="9"/>
        <v>#N/A</v>
      </c>
      <c r="AC47" s="17" t="e">
        <f t="shared" ca="1" si="9"/>
        <v>#N/A</v>
      </c>
      <c r="AD47" s="17" t="e">
        <f t="shared" ca="1" si="9"/>
        <v>#N/A</v>
      </c>
      <c r="AE47" s="17" t="e">
        <f t="shared" ca="1" si="9"/>
        <v>#N/A</v>
      </c>
      <c r="AF47" s="17" t="e">
        <f t="shared" ca="1" si="9"/>
        <v>#N/A</v>
      </c>
      <c r="AG47" s="17" t="e">
        <f t="shared" ca="1" si="9"/>
        <v>#N/A</v>
      </c>
      <c r="AH47" s="17" t="e">
        <f t="shared" ca="1" si="9"/>
        <v>#N/A</v>
      </c>
    </row>
    <row r="48" spans="1:35">
      <c r="C48" s="17">
        <f t="shared" ca="1" si="6"/>
        <v>1</v>
      </c>
      <c r="D48" s="17" t="str">
        <f ca="1">UPPER(INDEX(Activities[活动],MATCH($C48,Activities[Id],0)))</f>
        <v>Project Start</v>
      </c>
      <c r="E48" s="17" t="e">
        <f t="shared" ref="E48:AH48" ca="1" si="10">IF(ISERROR(F36),E36,NA())</f>
        <v>#N/A</v>
      </c>
      <c r="F48" s="17" t="e">
        <f t="shared" ca="1" si="10"/>
        <v>#N/A</v>
      </c>
      <c r="G48" s="17" t="e">
        <f t="shared" ca="1" si="10"/>
        <v>#N/A</v>
      </c>
      <c r="H48" s="17">
        <f t="shared" ca="1" si="10"/>
        <v>7.3000000000000007</v>
      </c>
      <c r="I48" s="17" t="e">
        <f t="shared" ca="1" si="10"/>
        <v>#N/A</v>
      </c>
      <c r="J48" s="17" t="e">
        <f t="shared" ca="1" si="10"/>
        <v>#N/A</v>
      </c>
      <c r="K48" s="17" t="e">
        <f t="shared" ca="1" si="10"/>
        <v>#N/A</v>
      </c>
      <c r="L48" s="17" t="e">
        <f t="shared" ca="1" si="10"/>
        <v>#N/A</v>
      </c>
      <c r="M48" s="17" t="e">
        <f t="shared" ca="1" si="10"/>
        <v>#N/A</v>
      </c>
      <c r="N48" s="17" t="e">
        <f t="shared" ca="1" si="10"/>
        <v>#N/A</v>
      </c>
      <c r="O48" s="17" t="e">
        <f t="shared" ca="1" si="10"/>
        <v>#N/A</v>
      </c>
      <c r="P48" s="17" t="e">
        <f t="shared" ca="1" si="10"/>
        <v>#N/A</v>
      </c>
      <c r="Q48" s="17" t="e">
        <f t="shared" ca="1" si="10"/>
        <v>#N/A</v>
      </c>
      <c r="R48" s="17" t="e">
        <f t="shared" ca="1" si="10"/>
        <v>#N/A</v>
      </c>
      <c r="S48" s="17" t="e">
        <f t="shared" ca="1" si="10"/>
        <v>#N/A</v>
      </c>
      <c r="T48" s="17" t="e">
        <f t="shared" ca="1" si="10"/>
        <v>#N/A</v>
      </c>
      <c r="U48" s="17" t="e">
        <f t="shared" ca="1" si="10"/>
        <v>#N/A</v>
      </c>
      <c r="V48" s="17" t="e">
        <f t="shared" ca="1" si="10"/>
        <v>#N/A</v>
      </c>
      <c r="W48" s="17" t="e">
        <f t="shared" ca="1" si="10"/>
        <v>#N/A</v>
      </c>
      <c r="X48" s="17" t="e">
        <f t="shared" ca="1" si="10"/>
        <v>#N/A</v>
      </c>
      <c r="Y48" s="17" t="e">
        <f t="shared" ca="1" si="10"/>
        <v>#N/A</v>
      </c>
      <c r="Z48" s="17" t="e">
        <f t="shared" ca="1" si="10"/>
        <v>#N/A</v>
      </c>
      <c r="AA48" s="17" t="e">
        <f t="shared" ca="1" si="10"/>
        <v>#N/A</v>
      </c>
      <c r="AB48" s="17" t="e">
        <f t="shared" ca="1" si="10"/>
        <v>#N/A</v>
      </c>
      <c r="AC48" s="17" t="e">
        <f t="shared" ca="1" si="10"/>
        <v>#N/A</v>
      </c>
      <c r="AD48" s="17" t="e">
        <f t="shared" ca="1" si="10"/>
        <v>#N/A</v>
      </c>
      <c r="AE48" s="17" t="e">
        <f t="shared" ca="1" si="10"/>
        <v>#N/A</v>
      </c>
      <c r="AF48" s="17" t="e">
        <f t="shared" ca="1" si="10"/>
        <v>#N/A</v>
      </c>
      <c r="AG48" s="17" t="e">
        <f t="shared" ca="1" si="10"/>
        <v>#N/A</v>
      </c>
      <c r="AH48" s="17" t="e">
        <f t="shared" ca="1" si="10"/>
        <v>#N/A</v>
      </c>
    </row>
    <row r="49" spans="3:34">
      <c r="C49" s="17">
        <f t="shared" ca="1" si="6"/>
        <v>2</v>
      </c>
      <c r="D49" s="17" t="str">
        <f ca="1">UPPER(INDEX(Activities[活动],MATCH($C49,Activities[Id],0)))</f>
        <v>里程碑 1</v>
      </c>
      <c r="E49" s="17" t="e">
        <f t="shared" ref="E49:AH49" ca="1" si="11">IF(ISERROR(F37),E37,NA())</f>
        <v>#N/A</v>
      </c>
      <c r="F49" s="17" t="e">
        <f t="shared" ca="1" si="11"/>
        <v>#N/A</v>
      </c>
      <c r="G49" s="17" t="e">
        <f t="shared" ca="1" si="11"/>
        <v>#N/A</v>
      </c>
      <c r="H49" s="17" t="e">
        <f t="shared" ca="1" si="11"/>
        <v>#N/A</v>
      </c>
      <c r="I49" s="17" t="e">
        <f t="shared" ca="1" si="11"/>
        <v>#N/A</v>
      </c>
      <c r="J49" s="17" t="e">
        <f t="shared" ca="1" si="11"/>
        <v>#N/A</v>
      </c>
      <c r="K49" s="17" t="e">
        <f t="shared" ca="1" si="11"/>
        <v>#N/A</v>
      </c>
      <c r="L49" s="17" t="e">
        <f t="shared" ca="1" si="11"/>
        <v>#N/A</v>
      </c>
      <c r="M49" s="17" t="e">
        <f t="shared" ca="1" si="11"/>
        <v>#N/A</v>
      </c>
      <c r="N49" s="17" t="e">
        <f t="shared" ca="1" si="11"/>
        <v>#N/A</v>
      </c>
      <c r="O49" s="17" t="e">
        <f t="shared" ca="1" si="11"/>
        <v>#N/A</v>
      </c>
      <c r="P49" s="17" t="e">
        <f t="shared" ca="1" si="11"/>
        <v>#N/A</v>
      </c>
      <c r="Q49" s="17" t="e">
        <f t="shared" ca="1" si="11"/>
        <v>#N/A</v>
      </c>
      <c r="R49" s="17" t="e">
        <f t="shared" ca="1" si="11"/>
        <v>#N/A</v>
      </c>
      <c r="S49" s="17" t="e">
        <f t="shared" ca="1" si="11"/>
        <v>#N/A</v>
      </c>
      <c r="T49" s="17" t="e">
        <f t="shared" ca="1" si="11"/>
        <v>#N/A</v>
      </c>
      <c r="U49" s="17">
        <f t="shared" ca="1" si="11"/>
        <v>6.3000000000000007</v>
      </c>
      <c r="V49" s="17" t="e">
        <f t="shared" ca="1" si="11"/>
        <v>#N/A</v>
      </c>
      <c r="W49" s="17" t="e">
        <f t="shared" ca="1" si="11"/>
        <v>#N/A</v>
      </c>
      <c r="X49" s="17" t="e">
        <f t="shared" ca="1" si="11"/>
        <v>#N/A</v>
      </c>
      <c r="Y49" s="17" t="e">
        <f t="shared" ca="1" si="11"/>
        <v>#N/A</v>
      </c>
      <c r="Z49" s="17" t="e">
        <f t="shared" ca="1" si="11"/>
        <v>#N/A</v>
      </c>
      <c r="AA49" s="17" t="e">
        <f t="shared" ca="1" si="11"/>
        <v>#N/A</v>
      </c>
      <c r="AB49" s="17" t="e">
        <f t="shared" ca="1" si="11"/>
        <v>#N/A</v>
      </c>
      <c r="AC49" s="17" t="e">
        <f t="shared" ca="1" si="11"/>
        <v>#N/A</v>
      </c>
      <c r="AD49" s="17" t="e">
        <f t="shared" ca="1" si="11"/>
        <v>#N/A</v>
      </c>
      <c r="AE49" s="17" t="e">
        <f t="shared" ca="1" si="11"/>
        <v>#N/A</v>
      </c>
      <c r="AF49" s="17" t="e">
        <f t="shared" ca="1" si="11"/>
        <v>#N/A</v>
      </c>
      <c r="AG49" s="17" t="e">
        <f t="shared" ca="1" si="11"/>
        <v>#N/A</v>
      </c>
      <c r="AH49" s="17" t="e">
        <f t="shared" ca="1" si="11"/>
        <v>#N/A</v>
      </c>
    </row>
    <row r="50" spans="3:34">
      <c r="C50" s="17">
        <f t="shared" ca="1" si="6"/>
        <v>3</v>
      </c>
      <c r="D50" s="17" t="str">
        <f ca="1">UPPER(INDEX(Activities[活动],MATCH($C50,Activities[Id],0)))</f>
        <v>Milestone 2</v>
      </c>
      <c r="E50" s="17" t="e">
        <f t="shared" ref="E50:AH50" ca="1" si="12">IF(ISERROR(F38),E38,NA())</f>
        <v>#N/A</v>
      </c>
      <c r="F50" s="17" t="e">
        <f t="shared" ca="1" si="12"/>
        <v>#N/A</v>
      </c>
      <c r="G50" s="17" t="e">
        <f t="shared" ca="1" si="12"/>
        <v>#N/A</v>
      </c>
      <c r="H50" s="17" t="e">
        <f t="shared" ca="1" si="12"/>
        <v>#N/A</v>
      </c>
      <c r="I50" s="17" t="e">
        <f t="shared" ca="1" si="12"/>
        <v>#N/A</v>
      </c>
      <c r="J50" s="17" t="e">
        <f t="shared" ca="1" si="12"/>
        <v>#N/A</v>
      </c>
      <c r="K50" s="17" t="e">
        <f t="shared" ca="1" si="12"/>
        <v>#N/A</v>
      </c>
      <c r="L50" s="17" t="e">
        <f t="shared" ca="1" si="12"/>
        <v>#N/A</v>
      </c>
      <c r="M50" s="17" t="e">
        <f t="shared" ca="1" si="12"/>
        <v>#N/A</v>
      </c>
      <c r="N50" s="17" t="e">
        <f t="shared" ca="1" si="12"/>
        <v>#N/A</v>
      </c>
      <c r="O50" s="17" t="e">
        <f t="shared" ca="1" si="12"/>
        <v>#N/A</v>
      </c>
      <c r="P50" s="17" t="e">
        <f t="shared" ca="1" si="12"/>
        <v>#N/A</v>
      </c>
      <c r="Q50" s="17" t="e">
        <f t="shared" ca="1" si="12"/>
        <v>#N/A</v>
      </c>
      <c r="R50" s="17" t="e">
        <f t="shared" ca="1" si="12"/>
        <v>#N/A</v>
      </c>
      <c r="S50" s="17" t="e">
        <f t="shared" ca="1" si="12"/>
        <v>#N/A</v>
      </c>
      <c r="T50" s="17" t="e">
        <f t="shared" ca="1" si="12"/>
        <v>#N/A</v>
      </c>
      <c r="U50" s="17" t="e">
        <f t="shared" ca="1" si="12"/>
        <v>#N/A</v>
      </c>
      <c r="V50" s="17">
        <f t="shared" ca="1" si="12"/>
        <v>5.3000000000000007</v>
      </c>
      <c r="W50" s="17" t="e">
        <f t="shared" ca="1" si="12"/>
        <v>#N/A</v>
      </c>
      <c r="X50" s="17" t="e">
        <f t="shared" ca="1" si="12"/>
        <v>#N/A</v>
      </c>
      <c r="Y50" s="17" t="e">
        <f t="shared" ca="1" si="12"/>
        <v>#N/A</v>
      </c>
      <c r="Z50" s="17" t="e">
        <f t="shared" ca="1" si="12"/>
        <v>#N/A</v>
      </c>
      <c r="AA50" s="17" t="e">
        <f t="shared" ca="1" si="12"/>
        <v>#N/A</v>
      </c>
      <c r="AB50" s="17" t="e">
        <f t="shared" ca="1" si="12"/>
        <v>#N/A</v>
      </c>
      <c r="AC50" s="17" t="e">
        <f t="shared" ca="1" si="12"/>
        <v>#N/A</v>
      </c>
      <c r="AD50" s="17" t="e">
        <f t="shared" ca="1" si="12"/>
        <v>#N/A</v>
      </c>
      <c r="AE50" s="17" t="e">
        <f t="shared" ca="1" si="12"/>
        <v>#N/A</v>
      </c>
      <c r="AF50" s="17" t="e">
        <f t="shared" ca="1" si="12"/>
        <v>#N/A</v>
      </c>
      <c r="AG50" s="17" t="e">
        <f t="shared" ca="1" si="12"/>
        <v>#N/A</v>
      </c>
      <c r="AH50" s="17" t="e">
        <f t="shared" ca="1" si="12"/>
        <v>#N/A</v>
      </c>
    </row>
    <row r="51" spans="3:34">
      <c r="C51" s="17">
        <f t="shared" ca="1" si="6"/>
        <v>4</v>
      </c>
      <c r="D51" s="17" t="str">
        <f ca="1">UPPER(INDEX(Activities[活动],MATCH($C51,Activities[Id],0)))</f>
        <v>Milestone 3</v>
      </c>
      <c r="E51" s="17" t="e">
        <f t="shared" ref="E51:AH51" ca="1" si="13">IF(ISERROR(F39),E39,NA())</f>
        <v>#N/A</v>
      </c>
      <c r="F51" s="17" t="e">
        <f t="shared" ca="1" si="13"/>
        <v>#N/A</v>
      </c>
      <c r="G51" s="17" t="e">
        <f t="shared" ca="1" si="13"/>
        <v>#N/A</v>
      </c>
      <c r="H51" s="17" t="e">
        <f t="shared" ca="1" si="13"/>
        <v>#N/A</v>
      </c>
      <c r="I51" s="17" t="e">
        <f t="shared" ca="1" si="13"/>
        <v>#N/A</v>
      </c>
      <c r="J51" s="17" t="e">
        <f t="shared" ca="1" si="13"/>
        <v>#N/A</v>
      </c>
      <c r="K51" s="17" t="e">
        <f t="shared" ca="1" si="13"/>
        <v>#N/A</v>
      </c>
      <c r="L51" s="17" t="e">
        <f t="shared" ca="1" si="13"/>
        <v>#N/A</v>
      </c>
      <c r="M51" s="17" t="e">
        <f t="shared" ca="1" si="13"/>
        <v>#N/A</v>
      </c>
      <c r="N51" s="17" t="e">
        <f t="shared" ca="1" si="13"/>
        <v>#N/A</v>
      </c>
      <c r="O51" s="17" t="e">
        <f t="shared" ca="1" si="13"/>
        <v>#N/A</v>
      </c>
      <c r="P51" s="17" t="e">
        <f t="shared" ca="1" si="13"/>
        <v>#N/A</v>
      </c>
      <c r="Q51" s="17" t="e">
        <f t="shared" ca="1" si="13"/>
        <v>#N/A</v>
      </c>
      <c r="R51" s="17" t="e">
        <f t="shared" ca="1" si="13"/>
        <v>#N/A</v>
      </c>
      <c r="S51" s="17" t="e">
        <f t="shared" ca="1" si="13"/>
        <v>#N/A</v>
      </c>
      <c r="T51" s="17" t="e">
        <f t="shared" ca="1" si="13"/>
        <v>#N/A</v>
      </c>
      <c r="U51" s="17" t="e">
        <f t="shared" ca="1" si="13"/>
        <v>#N/A</v>
      </c>
      <c r="V51" s="17" t="e">
        <f t="shared" ca="1" si="13"/>
        <v>#N/A</v>
      </c>
      <c r="W51" s="17" t="e">
        <f t="shared" ca="1" si="13"/>
        <v>#N/A</v>
      </c>
      <c r="X51" s="17">
        <f t="shared" ca="1" si="13"/>
        <v>4.3000000000000007</v>
      </c>
      <c r="Y51" s="17" t="e">
        <f t="shared" ca="1" si="13"/>
        <v>#N/A</v>
      </c>
      <c r="Z51" s="17" t="e">
        <f t="shared" ca="1" si="13"/>
        <v>#N/A</v>
      </c>
      <c r="AA51" s="17" t="e">
        <f t="shared" ca="1" si="13"/>
        <v>#N/A</v>
      </c>
      <c r="AB51" s="17" t="e">
        <f t="shared" ca="1" si="13"/>
        <v>#N/A</v>
      </c>
      <c r="AC51" s="17" t="e">
        <f t="shared" ca="1" si="13"/>
        <v>#N/A</v>
      </c>
      <c r="AD51" s="17" t="e">
        <f t="shared" ca="1" si="13"/>
        <v>#N/A</v>
      </c>
      <c r="AE51" s="17" t="e">
        <f t="shared" ca="1" si="13"/>
        <v>#N/A</v>
      </c>
      <c r="AF51" s="17" t="e">
        <f t="shared" ca="1" si="13"/>
        <v>#N/A</v>
      </c>
      <c r="AG51" s="17" t="e">
        <f t="shared" ca="1" si="13"/>
        <v>#N/A</v>
      </c>
      <c r="AH51" s="17" t="e">
        <f t="shared" ca="1" si="13"/>
        <v>#N/A</v>
      </c>
    </row>
    <row r="52" spans="3:34">
      <c r="C52" s="17">
        <f t="shared" ca="1" si="6"/>
        <v>5</v>
      </c>
      <c r="D52" s="17" t="str">
        <f ca="1">UPPER(INDEX(Activities[活动],MATCH($C52,Activities[Id],0)))</f>
        <v>Milestone 4</v>
      </c>
      <c r="E52" s="17" t="e">
        <f t="shared" ref="E52:AH52" ca="1" si="14">IF(ISERROR(F40),E40,NA())</f>
        <v>#N/A</v>
      </c>
      <c r="F52" s="17" t="e">
        <f t="shared" ca="1" si="14"/>
        <v>#N/A</v>
      </c>
      <c r="G52" s="17" t="e">
        <f t="shared" ca="1" si="14"/>
        <v>#N/A</v>
      </c>
      <c r="H52" s="17" t="e">
        <f t="shared" ca="1" si="14"/>
        <v>#N/A</v>
      </c>
      <c r="I52" s="17" t="e">
        <f t="shared" ca="1" si="14"/>
        <v>#N/A</v>
      </c>
      <c r="J52" s="17" t="e">
        <f t="shared" ca="1" si="14"/>
        <v>#N/A</v>
      </c>
      <c r="K52" s="17" t="e">
        <f t="shared" ca="1" si="14"/>
        <v>#N/A</v>
      </c>
      <c r="L52" s="17" t="e">
        <f t="shared" ca="1" si="14"/>
        <v>#N/A</v>
      </c>
      <c r="M52" s="17" t="e">
        <f t="shared" ca="1" si="14"/>
        <v>#N/A</v>
      </c>
      <c r="N52" s="17" t="e">
        <f t="shared" ca="1" si="14"/>
        <v>#N/A</v>
      </c>
      <c r="O52" s="17" t="e">
        <f t="shared" ca="1" si="14"/>
        <v>#N/A</v>
      </c>
      <c r="P52" s="17" t="e">
        <f t="shared" ca="1" si="14"/>
        <v>#N/A</v>
      </c>
      <c r="Q52" s="17" t="e">
        <f t="shared" ca="1" si="14"/>
        <v>#N/A</v>
      </c>
      <c r="R52" s="17" t="e">
        <f t="shared" ca="1" si="14"/>
        <v>#N/A</v>
      </c>
      <c r="S52" s="17" t="e">
        <f t="shared" ca="1" si="14"/>
        <v>#N/A</v>
      </c>
      <c r="T52" s="17" t="e">
        <f t="shared" ca="1" si="14"/>
        <v>#N/A</v>
      </c>
      <c r="U52" s="17" t="e">
        <f t="shared" ca="1" si="14"/>
        <v>#N/A</v>
      </c>
      <c r="V52" s="17" t="e">
        <f t="shared" ca="1" si="14"/>
        <v>#N/A</v>
      </c>
      <c r="W52" s="17" t="e">
        <f t="shared" ca="1" si="14"/>
        <v>#N/A</v>
      </c>
      <c r="X52" s="17" t="e">
        <f t="shared" ca="1" si="14"/>
        <v>#N/A</v>
      </c>
      <c r="Y52" s="17" t="e">
        <f t="shared" ca="1" si="14"/>
        <v>#N/A</v>
      </c>
      <c r="Z52" s="17" t="e">
        <f t="shared" ca="1" si="14"/>
        <v>#N/A</v>
      </c>
      <c r="AA52" s="17" t="e">
        <f t="shared" ca="1" si="14"/>
        <v>#N/A</v>
      </c>
      <c r="AB52" s="17" t="e">
        <f t="shared" ca="1" si="14"/>
        <v>#N/A</v>
      </c>
      <c r="AC52" s="17" t="e">
        <f t="shared" ca="1" si="14"/>
        <v>#N/A</v>
      </c>
      <c r="AD52" s="17" t="e">
        <f t="shared" ca="1" si="14"/>
        <v>#N/A</v>
      </c>
      <c r="AE52" s="17" t="e">
        <f t="shared" ca="1" si="14"/>
        <v>#N/A</v>
      </c>
      <c r="AF52" s="17" t="e">
        <f t="shared" ca="1" si="14"/>
        <v>#N/A</v>
      </c>
      <c r="AG52" s="17" t="e">
        <f t="shared" ca="1" si="14"/>
        <v>#N/A</v>
      </c>
      <c r="AH52" s="17" t="e">
        <f t="shared" ca="1" si="14"/>
        <v>#N/A</v>
      </c>
    </row>
    <row r="55" spans="3:34">
      <c r="E55" s="18">
        <f ca="1">E31</f>
        <v>42126</v>
      </c>
      <c r="F55" s="18">
        <f t="shared" ref="F55:AH55" ca="1" si="15">F31</f>
        <v>42127</v>
      </c>
      <c r="G55" s="18">
        <f t="shared" ca="1" si="15"/>
        <v>42128</v>
      </c>
      <c r="H55" s="18">
        <f t="shared" ca="1" si="15"/>
        <v>42129</v>
      </c>
      <c r="I55" s="18">
        <f t="shared" ca="1" si="15"/>
        <v>42130</v>
      </c>
      <c r="J55" s="18">
        <f t="shared" ca="1" si="15"/>
        <v>42131</v>
      </c>
      <c r="K55" s="18">
        <f t="shared" ca="1" si="15"/>
        <v>42132</v>
      </c>
      <c r="L55" s="18">
        <f t="shared" ca="1" si="15"/>
        <v>42133</v>
      </c>
      <c r="M55" s="18">
        <f t="shared" ca="1" si="15"/>
        <v>42134</v>
      </c>
      <c r="N55" s="18">
        <f t="shared" ca="1" si="15"/>
        <v>42135</v>
      </c>
      <c r="O55" s="18">
        <f t="shared" ca="1" si="15"/>
        <v>42136</v>
      </c>
      <c r="P55" s="18">
        <f t="shared" ca="1" si="15"/>
        <v>42137</v>
      </c>
      <c r="Q55" s="18">
        <f t="shared" ca="1" si="15"/>
        <v>42138</v>
      </c>
      <c r="R55" s="18">
        <f t="shared" ca="1" si="15"/>
        <v>42139</v>
      </c>
      <c r="S55" s="18">
        <f t="shared" ca="1" si="15"/>
        <v>42140</v>
      </c>
      <c r="T55" s="18">
        <f t="shared" ca="1" si="15"/>
        <v>42141</v>
      </c>
      <c r="U55" s="18">
        <f t="shared" ca="1" si="15"/>
        <v>42142</v>
      </c>
      <c r="V55" s="18">
        <f t="shared" ca="1" si="15"/>
        <v>42143</v>
      </c>
      <c r="W55" s="18">
        <f t="shared" ca="1" si="15"/>
        <v>42144</v>
      </c>
      <c r="X55" s="18">
        <f t="shared" ca="1" si="15"/>
        <v>42145</v>
      </c>
      <c r="Y55" s="18">
        <f t="shared" ca="1" si="15"/>
        <v>42146</v>
      </c>
      <c r="Z55" s="18">
        <f t="shared" ca="1" si="15"/>
        <v>42147</v>
      </c>
      <c r="AA55" s="18">
        <f t="shared" ca="1" si="15"/>
        <v>42148</v>
      </c>
      <c r="AB55" s="18">
        <f t="shared" ca="1" si="15"/>
        <v>42149</v>
      </c>
      <c r="AC55" s="18">
        <f t="shared" ca="1" si="15"/>
        <v>42150</v>
      </c>
      <c r="AD55" s="18">
        <f t="shared" ca="1" si="15"/>
        <v>42151</v>
      </c>
      <c r="AE55" s="18">
        <f t="shared" ca="1" si="15"/>
        <v>42152</v>
      </c>
      <c r="AF55" s="18">
        <f t="shared" ca="1" si="15"/>
        <v>42153</v>
      </c>
      <c r="AG55" s="18">
        <f t="shared" ca="1" si="15"/>
        <v>42154</v>
      </c>
      <c r="AH55" s="18">
        <f t="shared" ca="1" si="15"/>
        <v>42155</v>
      </c>
    </row>
    <row r="56" spans="3:34">
      <c r="D56" s="17" t="s">
        <v>13</v>
      </c>
      <c r="E56" s="17" t="e">
        <f t="shared" ref="E56:AH56" ca="1" si="16">IF(E55=$D$3,5,NA())</f>
        <v>#N/A</v>
      </c>
      <c r="F56" s="17" t="e">
        <f t="shared" ca="1" si="16"/>
        <v>#N/A</v>
      </c>
      <c r="G56" s="17" t="e">
        <f t="shared" ca="1" si="16"/>
        <v>#N/A</v>
      </c>
      <c r="H56" s="17" t="e">
        <f t="shared" ca="1" si="16"/>
        <v>#N/A</v>
      </c>
      <c r="I56" s="17" t="e">
        <f t="shared" ca="1" si="16"/>
        <v>#N/A</v>
      </c>
      <c r="J56" s="17" t="e">
        <f t="shared" ca="1" si="16"/>
        <v>#N/A</v>
      </c>
      <c r="K56" s="17" t="e">
        <f t="shared" ca="1" si="16"/>
        <v>#N/A</v>
      </c>
      <c r="L56" s="17" t="e">
        <f t="shared" ca="1" si="16"/>
        <v>#N/A</v>
      </c>
      <c r="M56" s="17" t="e">
        <f t="shared" ca="1" si="16"/>
        <v>#N/A</v>
      </c>
      <c r="N56" s="17" t="e">
        <f t="shared" ca="1" si="16"/>
        <v>#N/A</v>
      </c>
      <c r="O56" s="17" t="e">
        <f t="shared" ca="1" si="16"/>
        <v>#N/A</v>
      </c>
      <c r="P56" s="17" t="e">
        <f t="shared" ca="1" si="16"/>
        <v>#N/A</v>
      </c>
      <c r="Q56" s="17" t="e">
        <f t="shared" ca="1" si="16"/>
        <v>#N/A</v>
      </c>
      <c r="R56" s="17" t="e">
        <f t="shared" ca="1" si="16"/>
        <v>#N/A</v>
      </c>
      <c r="S56" s="17" t="e">
        <f t="shared" ca="1" si="16"/>
        <v>#N/A</v>
      </c>
      <c r="T56" s="17" t="e">
        <f t="shared" ca="1" si="16"/>
        <v>#N/A</v>
      </c>
      <c r="U56" s="17" t="e">
        <f t="shared" ca="1" si="16"/>
        <v>#N/A</v>
      </c>
      <c r="V56" s="17" t="e">
        <f t="shared" ca="1" si="16"/>
        <v>#N/A</v>
      </c>
      <c r="W56" s="17" t="e">
        <f t="shared" ca="1" si="16"/>
        <v>#N/A</v>
      </c>
      <c r="X56" s="17" t="e">
        <f t="shared" ca="1" si="16"/>
        <v>#N/A</v>
      </c>
      <c r="Y56" s="17" t="e">
        <f t="shared" ca="1" si="16"/>
        <v>#N/A</v>
      </c>
      <c r="Z56" s="17" t="e">
        <f t="shared" ca="1" si="16"/>
        <v>#N/A</v>
      </c>
      <c r="AA56" s="17" t="e">
        <f t="shared" ca="1" si="16"/>
        <v>#N/A</v>
      </c>
      <c r="AB56" s="17" t="e">
        <f t="shared" ca="1" si="16"/>
        <v>#N/A</v>
      </c>
      <c r="AC56" s="17" t="e">
        <f t="shared" ca="1" si="16"/>
        <v>#N/A</v>
      </c>
      <c r="AD56" s="17" t="e">
        <f t="shared" ca="1" si="16"/>
        <v>#N/A</v>
      </c>
      <c r="AE56" s="17" t="e">
        <f t="shared" ca="1" si="16"/>
        <v>#N/A</v>
      </c>
      <c r="AF56" s="17" t="e">
        <f t="shared" ca="1" si="16"/>
        <v>#N/A</v>
      </c>
      <c r="AG56" s="17" t="e">
        <f t="shared" ca="1" si="16"/>
        <v>#N/A</v>
      </c>
      <c r="AH56" s="17" t="e">
        <f t="shared" ca="1" si="16"/>
        <v>#N/A</v>
      </c>
    </row>
    <row r="58" spans="3:34">
      <c r="D58" s="21">
        <f ca="1">DATE(YEAR(MIN(E55:AH55)),MONTH(MIN(E55:AH55)),1)</f>
        <v>42125</v>
      </c>
      <c r="E58" s="17">
        <f ca="1">IF(MEDIAN($D58,E$55,EOMONTH($D58,0))=E$55,0.5,NA())</f>
        <v>0.5</v>
      </c>
      <c r="F58" s="17">
        <f t="shared" ref="F58:AH58" ca="1" si="17">IF(MEDIAN($D58,F$55,EOMONTH($D58,0))=F$55,0.5,NA())</f>
        <v>0.5</v>
      </c>
      <c r="G58" s="17">
        <f t="shared" ca="1" si="17"/>
        <v>0.5</v>
      </c>
      <c r="H58" s="17">
        <f t="shared" ca="1" si="17"/>
        <v>0.5</v>
      </c>
      <c r="I58" s="17">
        <f t="shared" ca="1" si="17"/>
        <v>0.5</v>
      </c>
      <c r="J58" s="17">
        <f t="shared" ca="1" si="17"/>
        <v>0.5</v>
      </c>
      <c r="K58" s="17">
        <f t="shared" ca="1" si="17"/>
        <v>0.5</v>
      </c>
      <c r="L58" s="17">
        <f t="shared" ca="1" si="17"/>
        <v>0.5</v>
      </c>
      <c r="M58" s="17">
        <f t="shared" ca="1" si="17"/>
        <v>0.5</v>
      </c>
      <c r="N58" s="17">
        <f t="shared" ca="1" si="17"/>
        <v>0.5</v>
      </c>
      <c r="O58" s="17">
        <f t="shared" ca="1" si="17"/>
        <v>0.5</v>
      </c>
      <c r="P58" s="17">
        <f t="shared" ca="1" si="17"/>
        <v>0.5</v>
      </c>
      <c r="Q58" s="17">
        <f t="shared" ca="1" si="17"/>
        <v>0.5</v>
      </c>
      <c r="R58" s="17">
        <f t="shared" ca="1" si="17"/>
        <v>0.5</v>
      </c>
      <c r="S58" s="17">
        <f t="shared" ca="1" si="17"/>
        <v>0.5</v>
      </c>
      <c r="T58" s="17">
        <f t="shared" ca="1" si="17"/>
        <v>0.5</v>
      </c>
      <c r="U58" s="17">
        <f t="shared" ca="1" si="17"/>
        <v>0.5</v>
      </c>
      <c r="V58" s="17">
        <f t="shared" ca="1" si="17"/>
        <v>0.5</v>
      </c>
      <c r="W58" s="17">
        <f t="shared" ca="1" si="17"/>
        <v>0.5</v>
      </c>
      <c r="X58" s="17">
        <f t="shared" ca="1" si="17"/>
        <v>0.5</v>
      </c>
      <c r="Y58" s="17">
        <f t="shared" ca="1" si="17"/>
        <v>0.5</v>
      </c>
      <c r="Z58" s="17">
        <f t="shared" ca="1" si="17"/>
        <v>0.5</v>
      </c>
      <c r="AA58" s="17">
        <f t="shared" ca="1" si="17"/>
        <v>0.5</v>
      </c>
      <c r="AB58" s="17">
        <f t="shared" ca="1" si="17"/>
        <v>0.5</v>
      </c>
      <c r="AC58" s="17">
        <f t="shared" ca="1" si="17"/>
        <v>0.5</v>
      </c>
      <c r="AD58" s="17">
        <f t="shared" ca="1" si="17"/>
        <v>0.5</v>
      </c>
      <c r="AE58" s="17">
        <f t="shared" ca="1" si="17"/>
        <v>0.5</v>
      </c>
      <c r="AF58" s="17">
        <f t="shared" ca="1" si="17"/>
        <v>0.5</v>
      </c>
      <c r="AG58" s="17">
        <f t="shared" ca="1" si="17"/>
        <v>0.5</v>
      </c>
      <c r="AH58" s="17">
        <f t="shared" ca="1" si="17"/>
        <v>0.5</v>
      </c>
    </row>
    <row r="59" spans="3:34">
      <c r="D59" s="20" t="str">
        <f ca="1">TEXT(D58,"[$-804]yyyy年m月") &amp; " - Top Band"</f>
        <v>2015年May - Top Band</v>
      </c>
      <c r="E59" s="17">
        <f ca="1">E58+12.5</f>
        <v>13</v>
      </c>
      <c r="F59" s="17">
        <f t="shared" ref="F59:AH59" ca="1" si="18">F58+12.5</f>
        <v>13</v>
      </c>
      <c r="G59" s="17">
        <f t="shared" ca="1" si="18"/>
        <v>13</v>
      </c>
      <c r="H59" s="17">
        <f t="shared" ca="1" si="18"/>
        <v>13</v>
      </c>
      <c r="I59" s="17">
        <f t="shared" ca="1" si="18"/>
        <v>13</v>
      </c>
      <c r="J59" s="17">
        <f t="shared" ca="1" si="18"/>
        <v>13</v>
      </c>
      <c r="K59" s="17">
        <f t="shared" ca="1" si="18"/>
        <v>13</v>
      </c>
      <c r="L59" s="17">
        <f t="shared" ca="1" si="18"/>
        <v>13</v>
      </c>
      <c r="M59" s="17">
        <f t="shared" ca="1" si="18"/>
        <v>13</v>
      </c>
      <c r="N59" s="17">
        <f t="shared" ca="1" si="18"/>
        <v>13</v>
      </c>
      <c r="O59" s="17">
        <f t="shared" ca="1" si="18"/>
        <v>13</v>
      </c>
      <c r="P59" s="17">
        <f t="shared" ca="1" si="18"/>
        <v>13</v>
      </c>
      <c r="Q59" s="17">
        <f t="shared" ca="1" si="18"/>
        <v>13</v>
      </c>
      <c r="R59" s="17">
        <f t="shared" ca="1" si="18"/>
        <v>13</v>
      </c>
      <c r="S59" s="17">
        <f t="shared" ca="1" si="18"/>
        <v>13</v>
      </c>
      <c r="T59" s="17">
        <f t="shared" ca="1" si="18"/>
        <v>13</v>
      </c>
      <c r="U59" s="17">
        <f t="shared" ca="1" si="18"/>
        <v>13</v>
      </c>
      <c r="V59" s="17">
        <f t="shared" ca="1" si="18"/>
        <v>13</v>
      </c>
      <c r="W59" s="17">
        <f t="shared" ca="1" si="18"/>
        <v>13</v>
      </c>
      <c r="X59" s="17">
        <f t="shared" ca="1" si="18"/>
        <v>13</v>
      </c>
      <c r="Y59" s="17">
        <f t="shared" ca="1" si="18"/>
        <v>13</v>
      </c>
      <c r="Z59" s="17">
        <f t="shared" ca="1" si="18"/>
        <v>13</v>
      </c>
      <c r="AA59" s="17">
        <f t="shared" ca="1" si="18"/>
        <v>13</v>
      </c>
      <c r="AB59" s="17">
        <f t="shared" ca="1" si="18"/>
        <v>13</v>
      </c>
      <c r="AC59" s="17">
        <f t="shared" ca="1" si="18"/>
        <v>13</v>
      </c>
      <c r="AD59" s="17">
        <f t="shared" ca="1" si="18"/>
        <v>13</v>
      </c>
      <c r="AE59" s="17">
        <f t="shared" ca="1" si="18"/>
        <v>13</v>
      </c>
      <c r="AF59" s="17">
        <f t="shared" ca="1" si="18"/>
        <v>13</v>
      </c>
      <c r="AG59" s="17">
        <f t="shared" ca="1" si="18"/>
        <v>13</v>
      </c>
      <c r="AH59" s="17">
        <f t="shared" ca="1" si="18"/>
        <v>13</v>
      </c>
    </row>
    <row r="60" spans="3:34">
      <c r="D60" s="20"/>
    </row>
    <row r="61" spans="3:34">
      <c r="D61" s="21">
        <f ca="1">EOMONTH(D58,0)+1</f>
        <v>42156</v>
      </c>
      <c r="E61" s="17" t="e">
        <f ca="1">IF(MEDIAN($D61,E$55,EOMONTH($D61,0))=E$55,0.5,NA())</f>
        <v>#N/A</v>
      </c>
      <c r="F61" s="17" t="e">
        <f t="shared" ref="F61:AH61" ca="1" si="19">IF(MEDIAN($D61,F$55,EOMONTH($D61,0))=F$55,0.5,NA())</f>
        <v>#N/A</v>
      </c>
      <c r="G61" s="17" t="e">
        <f t="shared" ca="1" si="19"/>
        <v>#N/A</v>
      </c>
      <c r="H61" s="17" t="e">
        <f t="shared" ca="1" si="19"/>
        <v>#N/A</v>
      </c>
      <c r="I61" s="17" t="e">
        <f t="shared" ca="1" si="19"/>
        <v>#N/A</v>
      </c>
      <c r="J61" s="17" t="e">
        <f t="shared" ca="1" si="19"/>
        <v>#N/A</v>
      </c>
      <c r="K61" s="17" t="e">
        <f t="shared" ca="1" si="19"/>
        <v>#N/A</v>
      </c>
      <c r="L61" s="17" t="e">
        <f t="shared" ca="1" si="19"/>
        <v>#N/A</v>
      </c>
      <c r="M61" s="17" t="e">
        <f t="shared" ca="1" si="19"/>
        <v>#N/A</v>
      </c>
      <c r="N61" s="17" t="e">
        <f t="shared" ca="1" si="19"/>
        <v>#N/A</v>
      </c>
      <c r="O61" s="17" t="e">
        <f t="shared" ca="1" si="19"/>
        <v>#N/A</v>
      </c>
      <c r="P61" s="17" t="e">
        <f t="shared" ca="1" si="19"/>
        <v>#N/A</v>
      </c>
      <c r="Q61" s="17" t="e">
        <f t="shared" ca="1" si="19"/>
        <v>#N/A</v>
      </c>
      <c r="R61" s="17" t="e">
        <f t="shared" ca="1" si="19"/>
        <v>#N/A</v>
      </c>
      <c r="S61" s="17" t="e">
        <f t="shared" ca="1" si="19"/>
        <v>#N/A</v>
      </c>
      <c r="T61" s="17" t="e">
        <f t="shared" ca="1" si="19"/>
        <v>#N/A</v>
      </c>
      <c r="U61" s="17" t="e">
        <f t="shared" ca="1" si="19"/>
        <v>#N/A</v>
      </c>
      <c r="V61" s="17" t="e">
        <f t="shared" ca="1" si="19"/>
        <v>#N/A</v>
      </c>
      <c r="W61" s="17" t="e">
        <f t="shared" ca="1" si="19"/>
        <v>#N/A</v>
      </c>
      <c r="X61" s="17" t="e">
        <f t="shared" ca="1" si="19"/>
        <v>#N/A</v>
      </c>
      <c r="Y61" s="17" t="e">
        <f t="shared" ca="1" si="19"/>
        <v>#N/A</v>
      </c>
      <c r="Z61" s="17" t="e">
        <f t="shared" ca="1" si="19"/>
        <v>#N/A</v>
      </c>
      <c r="AA61" s="17" t="e">
        <f t="shared" ca="1" si="19"/>
        <v>#N/A</v>
      </c>
      <c r="AB61" s="17" t="e">
        <f t="shared" ca="1" si="19"/>
        <v>#N/A</v>
      </c>
      <c r="AC61" s="17" t="e">
        <f t="shared" ca="1" si="19"/>
        <v>#N/A</v>
      </c>
      <c r="AD61" s="17" t="e">
        <f t="shared" ca="1" si="19"/>
        <v>#N/A</v>
      </c>
      <c r="AE61" s="17" t="e">
        <f t="shared" ca="1" si="19"/>
        <v>#N/A</v>
      </c>
      <c r="AF61" s="17" t="e">
        <f t="shared" ca="1" si="19"/>
        <v>#N/A</v>
      </c>
      <c r="AG61" s="17" t="e">
        <f t="shared" ca="1" si="19"/>
        <v>#N/A</v>
      </c>
      <c r="AH61" s="17" t="e">
        <f t="shared" ca="1" si="19"/>
        <v>#N/A</v>
      </c>
    </row>
    <row r="62" spans="3:34">
      <c r="D62" s="20" t="str">
        <f ca="1">TEXT(D61,"[$-804]yyyy年m月") &amp; " - Top Band"</f>
        <v>2015年Jun - Top Band</v>
      </c>
      <c r="E62" s="17" t="e">
        <f ca="1">E61+12.5</f>
        <v>#N/A</v>
      </c>
      <c r="F62" s="17" t="e">
        <f t="shared" ref="F62:AH62" ca="1" si="20">F61+12.5</f>
        <v>#N/A</v>
      </c>
      <c r="G62" s="17" t="e">
        <f t="shared" ca="1" si="20"/>
        <v>#N/A</v>
      </c>
      <c r="H62" s="17" t="e">
        <f t="shared" ca="1" si="20"/>
        <v>#N/A</v>
      </c>
      <c r="I62" s="17" t="e">
        <f t="shared" ca="1" si="20"/>
        <v>#N/A</v>
      </c>
      <c r="J62" s="17" t="e">
        <f t="shared" ca="1" si="20"/>
        <v>#N/A</v>
      </c>
      <c r="K62" s="17" t="e">
        <f t="shared" ca="1" si="20"/>
        <v>#N/A</v>
      </c>
      <c r="L62" s="17" t="e">
        <f t="shared" ca="1" si="20"/>
        <v>#N/A</v>
      </c>
      <c r="M62" s="17" t="e">
        <f t="shared" ca="1" si="20"/>
        <v>#N/A</v>
      </c>
      <c r="N62" s="17" t="e">
        <f t="shared" ca="1" si="20"/>
        <v>#N/A</v>
      </c>
      <c r="O62" s="17" t="e">
        <f t="shared" ca="1" si="20"/>
        <v>#N/A</v>
      </c>
      <c r="P62" s="17" t="e">
        <f t="shared" ca="1" si="20"/>
        <v>#N/A</v>
      </c>
      <c r="Q62" s="17" t="e">
        <f t="shared" ca="1" si="20"/>
        <v>#N/A</v>
      </c>
      <c r="R62" s="17" t="e">
        <f t="shared" ca="1" si="20"/>
        <v>#N/A</v>
      </c>
      <c r="S62" s="17" t="e">
        <f t="shared" ca="1" si="20"/>
        <v>#N/A</v>
      </c>
      <c r="T62" s="17" t="e">
        <f t="shared" ca="1" si="20"/>
        <v>#N/A</v>
      </c>
      <c r="U62" s="17" t="e">
        <f t="shared" ca="1" si="20"/>
        <v>#N/A</v>
      </c>
      <c r="V62" s="17" t="e">
        <f t="shared" ca="1" si="20"/>
        <v>#N/A</v>
      </c>
      <c r="W62" s="17" t="e">
        <f t="shared" ca="1" si="20"/>
        <v>#N/A</v>
      </c>
      <c r="X62" s="17" t="e">
        <f t="shared" ca="1" si="20"/>
        <v>#N/A</v>
      </c>
      <c r="Y62" s="17" t="e">
        <f t="shared" ca="1" si="20"/>
        <v>#N/A</v>
      </c>
      <c r="Z62" s="17" t="e">
        <f t="shared" ca="1" si="20"/>
        <v>#N/A</v>
      </c>
      <c r="AA62" s="17" t="e">
        <f t="shared" ca="1" si="20"/>
        <v>#N/A</v>
      </c>
      <c r="AB62" s="17" t="e">
        <f t="shared" ca="1" si="20"/>
        <v>#N/A</v>
      </c>
      <c r="AC62" s="17" t="e">
        <f t="shared" ca="1" si="20"/>
        <v>#N/A</v>
      </c>
      <c r="AD62" s="17" t="e">
        <f t="shared" ca="1" si="20"/>
        <v>#N/A</v>
      </c>
      <c r="AE62" s="17" t="e">
        <f t="shared" ca="1" si="20"/>
        <v>#N/A</v>
      </c>
      <c r="AF62" s="17" t="e">
        <f t="shared" ca="1" si="20"/>
        <v>#N/A</v>
      </c>
      <c r="AG62" s="17" t="e">
        <f t="shared" ca="1" si="20"/>
        <v>#N/A</v>
      </c>
      <c r="AH62" s="17" t="e">
        <f t="shared" ca="1" si="20"/>
        <v>#N/A</v>
      </c>
    </row>
    <row r="63" spans="3:34">
      <c r="D63" s="20"/>
    </row>
    <row r="65" spans="4:34">
      <c r="D65" s="21">
        <f ca="1">D58+1</f>
        <v>42126</v>
      </c>
      <c r="E65" s="17">
        <f ca="1">IF(MEDIAN($D65,E$55)=E$55,0.5,NA())</f>
        <v>0.5</v>
      </c>
      <c r="F65" s="17" t="e">
        <f t="shared" ref="F65:AH66" ca="1" si="21">IF(MEDIAN($D65,F$55)=F$55,0.5,NA())</f>
        <v>#N/A</v>
      </c>
      <c r="G65" s="17" t="e">
        <f t="shared" ca="1" si="21"/>
        <v>#N/A</v>
      </c>
      <c r="H65" s="17" t="e">
        <f t="shared" ca="1" si="21"/>
        <v>#N/A</v>
      </c>
      <c r="I65" s="17" t="e">
        <f t="shared" ca="1" si="21"/>
        <v>#N/A</v>
      </c>
      <c r="J65" s="17" t="e">
        <f t="shared" ca="1" si="21"/>
        <v>#N/A</v>
      </c>
      <c r="K65" s="17" t="e">
        <f t="shared" ca="1" si="21"/>
        <v>#N/A</v>
      </c>
      <c r="L65" s="17" t="e">
        <f t="shared" ca="1" si="21"/>
        <v>#N/A</v>
      </c>
      <c r="M65" s="17" t="e">
        <f t="shared" ca="1" si="21"/>
        <v>#N/A</v>
      </c>
      <c r="N65" s="17" t="e">
        <f t="shared" ca="1" si="21"/>
        <v>#N/A</v>
      </c>
      <c r="O65" s="17" t="e">
        <f t="shared" ca="1" si="21"/>
        <v>#N/A</v>
      </c>
      <c r="P65" s="17" t="e">
        <f t="shared" ca="1" si="21"/>
        <v>#N/A</v>
      </c>
      <c r="Q65" s="17" t="e">
        <f t="shared" ca="1" si="21"/>
        <v>#N/A</v>
      </c>
      <c r="R65" s="17" t="e">
        <f t="shared" ca="1" si="21"/>
        <v>#N/A</v>
      </c>
      <c r="S65" s="17" t="e">
        <f t="shared" ca="1" si="21"/>
        <v>#N/A</v>
      </c>
      <c r="T65" s="17" t="e">
        <f t="shared" ca="1" si="21"/>
        <v>#N/A</v>
      </c>
      <c r="U65" s="17" t="e">
        <f t="shared" ca="1" si="21"/>
        <v>#N/A</v>
      </c>
      <c r="V65" s="17" t="e">
        <f t="shared" ca="1" si="21"/>
        <v>#N/A</v>
      </c>
      <c r="W65" s="17" t="e">
        <f t="shared" ca="1" si="21"/>
        <v>#N/A</v>
      </c>
      <c r="X65" s="17" t="e">
        <f t="shared" ca="1" si="21"/>
        <v>#N/A</v>
      </c>
      <c r="Y65" s="17" t="e">
        <f t="shared" ca="1" si="21"/>
        <v>#N/A</v>
      </c>
      <c r="Z65" s="17" t="e">
        <f t="shared" ca="1" si="21"/>
        <v>#N/A</v>
      </c>
      <c r="AA65" s="17" t="e">
        <f t="shared" ca="1" si="21"/>
        <v>#N/A</v>
      </c>
      <c r="AB65" s="17" t="e">
        <f t="shared" ca="1" si="21"/>
        <v>#N/A</v>
      </c>
      <c r="AC65" s="17" t="e">
        <f t="shared" ca="1" si="21"/>
        <v>#N/A</v>
      </c>
      <c r="AD65" s="17" t="e">
        <f t="shared" ca="1" si="21"/>
        <v>#N/A</v>
      </c>
      <c r="AE65" s="17" t="e">
        <f t="shared" ca="1" si="21"/>
        <v>#N/A</v>
      </c>
      <c r="AF65" s="17" t="e">
        <f t="shared" ca="1" si="21"/>
        <v>#N/A</v>
      </c>
      <c r="AG65" s="17" t="e">
        <f t="shared" ca="1" si="21"/>
        <v>#N/A</v>
      </c>
      <c r="AH65" s="17" t="e">
        <f t="shared" ca="1" si="21"/>
        <v>#N/A</v>
      </c>
    </row>
    <row r="66" spans="4:34">
      <c r="D66" s="21">
        <f ca="1">D61+1</f>
        <v>42157</v>
      </c>
      <c r="E66" s="17" t="e">
        <f ca="1">IF(MEDIAN($D66,E$55)=E$55,0.5,NA())</f>
        <v>#N/A</v>
      </c>
      <c r="F66" s="17" t="e">
        <f t="shared" ca="1" si="21"/>
        <v>#N/A</v>
      </c>
      <c r="G66" s="17" t="e">
        <f t="shared" ca="1" si="21"/>
        <v>#N/A</v>
      </c>
      <c r="H66" s="17" t="e">
        <f t="shared" ca="1" si="21"/>
        <v>#N/A</v>
      </c>
      <c r="I66" s="17" t="e">
        <f t="shared" ca="1" si="21"/>
        <v>#N/A</v>
      </c>
      <c r="J66" s="17" t="e">
        <f t="shared" ca="1" si="21"/>
        <v>#N/A</v>
      </c>
      <c r="K66" s="17" t="e">
        <f t="shared" ca="1" si="21"/>
        <v>#N/A</v>
      </c>
      <c r="L66" s="17" t="e">
        <f t="shared" ca="1" si="21"/>
        <v>#N/A</v>
      </c>
      <c r="M66" s="17" t="e">
        <f t="shared" ca="1" si="21"/>
        <v>#N/A</v>
      </c>
      <c r="N66" s="17" t="e">
        <f t="shared" ca="1" si="21"/>
        <v>#N/A</v>
      </c>
      <c r="O66" s="17" t="e">
        <f t="shared" ca="1" si="21"/>
        <v>#N/A</v>
      </c>
      <c r="P66" s="17" t="e">
        <f t="shared" ca="1" si="21"/>
        <v>#N/A</v>
      </c>
      <c r="Q66" s="17" t="e">
        <f t="shared" ca="1" si="21"/>
        <v>#N/A</v>
      </c>
      <c r="R66" s="17" t="e">
        <f t="shared" ca="1" si="21"/>
        <v>#N/A</v>
      </c>
      <c r="S66" s="17" t="e">
        <f t="shared" ca="1" si="21"/>
        <v>#N/A</v>
      </c>
      <c r="T66" s="17" t="e">
        <f t="shared" ca="1" si="21"/>
        <v>#N/A</v>
      </c>
      <c r="U66" s="17" t="e">
        <f t="shared" ca="1" si="21"/>
        <v>#N/A</v>
      </c>
      <c r="V66" s="17" t="e">
        <f t="shared" ca="1" si="21"/>
        <v>#N/A</v>
      </c>
      <c r="W66" s="17" t="e">
        <f t="shared" ca="1" si="21"/>
        <v>#N/A</v>
      </c>
      <c r="X66" s="17" t="e">
        <f t="shared" ca="1" si="21"/>
        <v>#N/A</v>
      </c>
      <c r="Y66" s="17" t="e">
        <f t="shared" ca="1" si="21"/>
        <v>#N/A</v>
      </c>
      <c r="Z66" s="17" t="e">
        <f t="shared" ca="1" si="21"/>
        <v>#N/A</v>
      </c>
      <c r="AA66" s="17" t="e">
        <f t="shared" ca="1" si="21"/>
        <v>#N/A</v>
      </c>
      <c r="AB66" s="17" t="e">
        <f t="shared" ca="1" si="21"/>
        <v>#N/A</v>
      </c>
      <c r="AC66" s="17" t="e">
        <f t="shared" ca="1" si="21"/>
        <v>#N/A</v>
      </c>
      <c r="AD66" s="17" t="e">
        <f t="shared" ca="1" si="21"/>
        <v>#N/A</v>
      </c>
      <c r="AE66" s="17" t="e">
        <f t="shared" ca="1" si="21"/>
        <v>#N/A</v>
      </c>
      <c r="AF66" s="17" t="e">
        <f t="shared" ca="1" si="21"/>
        <v>#N/A</v>
      </c>
      <c r="AG66" s="17" t="e">
        <f t="shared" ca="1" si="21"/>
        <v>#N/A</v>
      </c>
      <c r="AH66" s="17" t="e">
        <f t="shared" ca="1" si="21"/>
        <v>#N/A</v>
      </c>
    </row>
    <row r="69" spans="4:34">
      <c r="E69" s="17">
        <v>2.5</v>
      </c>
      <c r="F69" s="17">
        <f>E69</f>
        <v>2.5</v>
      </c>
      <c r="G69" s="17">
        <f t="shared" ref="G69:AH71" si="22">F69</f>
        <v>2.5</v>
      </c>
      <c r="H69" s="17">
        <f t="shared" si="22"/>
        <v>2.5</v>
      </c>
      <c r="I69" s="17">
        <f t="shared" si="22"/>
        <v>2.5</v>
      </c>
      <c r="J69" s="17">
        <f t="shared" si="22"/>
        <v>2.5</v>
      </c>
      <c r="K69" s="17">
        <f t="shared" si="22"/>
        <v>2.5</v>
      </c>
      <c r="L69" s="17">
        <f t="shared" si="22"/>
        <v>2.5</v>
      </c>
      <c r="M69" s="17">
        <f t="shared" si="22"/>
        <v>2.5</v>
      </c>
      <c r="N69" s="17">
        <f t="shared" si="22"/>
        <v>2.5</v>
      </c>
      <c r="O69" s="17">
        <f t="shared" si="22"/>
        <v>2.5</v>
      </c>
      <c r="P69" s="17">
        <f t="shared" si="22"/>
        <v>2.5</v>
      </c>
      <c r="Q69" s="17">
        <f t="shared" si="22"/>
        <v>2.5</v>
      </c>
      <c r="R69" s="17">
        <f t="shared" si="22"/>
        <v>2.5</v>
      </c>
      <c r="S69" s="17">
        <f t="shared" si="22"/>
        <v>2.5</v>
      </c>
      <c r="T69" s="17">
        <f t="shared" si="22"/>
        <v>2.5</v>
      </c>
      <c r="U69" s="17">
        <f t="shared" si="22"/>
        <v>2.5</v>
      </c>
      <c r="V69" s="17">
        <f t="shared" si="22"/>
        <v>2.5</v>
      </c>
      <c r="W69" s="17">
        <f t="shared" si="22"/>
        <v>2.5</v>
      </c>
      <c r="X69" s="17">
        <f t="shared" si="22"/>
        <v>2.5</v>
      </c>
      <c r="Y69" s="17">
        <f t="shared" si="22"/>
        <v>2.5</v>
      </c>
      <c r="Z69" s="17">
        <f t="shared" si="22"/>
        <v>2.5</v>
      </c>
      <c r="AA69" s="17">
        <f t="shared" si="22"/>
        <v>2.5</v>
      </c>
      <c r="AB69" s="17">
        <f t="shared" si="22"/>
        <v>2.5</v>
      </c>
      <c r="AC69" s="17">
        <f t="shared" si="22"/>
        <v>2.5</v>
      </c>
      <c r="AD69" s="17">
        <f t="shared" si="22"/>
        <v>2.5</v>
      </c>
      <c r="AE69" s="17">
        <f t="shared" si="22"/>
        <v>2.5</v>
      </c>
      <c r="AF69" s="17">
        <f t="shared" si="22"/>
        <v>2.5</v>
      </c>
      <c r="AG69" s="17">
        <f t="shared" si="22"/>
        <v>2.5</v>
      </c>
      <c r="AH69" s="17">
        <f t="shared" si="22"/>
        <v>2.5</v>
      </c>
    </row>
    <row r="70" spans="4:34">
      <c r="D70" s="17">
        <v>3</v>
      </c>
      <c r="E70" s="17" t="str">
        <f t="shared" ref="E70:AH70" ca="1" si="23">LEFT(UPPER(TEXT(E55,"[$-804]ddd")),$D70)</f>
        <v>Sat</v>
      </c>
      <c r="F70" s="17" t="str">
        <f t="shared" ca="1" si="23"/>
        <v>Sun</v>
      </c>
      <c r="G70" s="17" t="str">
        <f t="shared" ca="1" si="23"/>
        <v>Mon</v>
      </c>
      <c r="H70" s="17" t="str">
        <f t="shared" ca="1" si="23"/>
        <v>Tue</v>
      </c>
      <c r="I70" s="17" t="str">
        <f t="shared" ca="1" si="23"/>
        <v>Wed</v>
      </c>
      <c r="J70" s="17" t="str">
        <f t="shared" ca="1" si="23"/>
        <v>Thu</v>
      </c>
      <c r="K70" s="17" t="str">
        <f t="shared" ca="1" si="23"/>
        <v>Fri</v>
      </c>
      <c r="L70" s="17" t="str">
        <f t="shared" ca="1" si="23"/>
        <v>Sat</v>
      </c>
      <c r="M70" s="17" t="str">
        <f t="shared" ca="1" si="23"/>
        <v>Sun</v>
      </c>
      <c r="N70" s="17" t="str">
        <f t="shared" ca="1" si="23"/>
        <v>Mon</v>
      </c>
      <c r="O70" s="17" t="str">
        <f t="shared" ca="1" si="23"/>
        <v>Tue</v>
      </c>
      <c r="P70" s="17" t="str">
        <f t="shared" ca="1" si="23"/>
        <v>Wed</v>
      </c>
      <c r="Q70" s="17" t="str">
        <f t="shared" ca="1" si="23"/>
        <v>Thu</v>
      </c>
      <c r="R70" s="17" t="str">
        <f t="shared" ca="1" si="23"/>
        <v>Fri</v>
      </c>
      <c r="S70" s="17" t="str">
        <f t="shared" ca="1" si="23"/>
        <v>Sat</v>
      </c>
      <c r="T70" s="17" t="str">
        <f t="shared" ca="1" si="23"/>
        <v>Sun</v>
      </c>
      <c r="U70" s="17" t="str">
        <f t="shared" ca="1" si="23"/>
        <v>Mon</v>
      </c>
      <c r="V70" s="17" t="str">
        <f t="shared" ca="1" si="23"/>
        <v>Tue</v>
      </c>
      <c r="W70" s="17" t="str">
        <f t="shared" ca="1" si="23"/>
        <v>Wed</v>
      </c>
      <c r="X70" s="17" t="str">
        <f t="shared" ca="1" si="23"/>
        <v>Thu</v>
      </c>
      <c r="Y70" s="17" t="str">
        <f t="shared" ca="1" si="23"/>
        <v>Fri</v>
      </c>
      <c r="Z70" s="17" t="str">
        <f t="shared" ca="1" si="23"/>
        <v>Sat</v>
      </c>
      <c r="AA70" s="17" t="str">
        <f t="shared" ca="1" si="23"/>
        <v>Sun</v>
      </c>
      <c r="AB70" s="17" t="str">
        <f t="shared" ca="1" si="23"/>
        <v>Mon</v>
      </c>
      <c r="AC70" s="17" t="str">
        <f t="shared" ca="1" si="23"/>
        <v>Tue</v>
      </c>
      <c r="AD70" s="17" t="str">
        <f t="shared" ca="1" si="23"/>
        <v>Wed</v>
      </c>
      <c r="AE70" s="17" t="str">
        <f t="shared" ca="1" si="23"/>
        <v>Thu</v>
      </c>
      <c r="AF70" s="17" t="str">
        <f t="shared" ca="1" si="23"/>
        <v>Fri</v>
      </c>
      <c r="AG70" s="17" t="str">
        <f t="shared" ca="1" si="23"/>
        <v>Sat</v>
      </c>
      <c r="AH70" s="17" t="str">
        <f t="shared" ca="1" si="23"/>
        <v>Sun</v>
      </c>
    </row>
    <row r="71" spans="4:34">
      <c r="E71" s="17">
        <v>1.3</v>
      </c>
      <c r="F71" s="17">
        <f>E71</f>
        <v>1.3</v>
      </c>
      <c r="G71" s="17">
        <f t="shared" si="22"/>
        <v>1.3</v>
      </c>
      <c r="H71" s="17">
        <f t="shared" si="22"/>
        <v>1.3</v>
      </c>
      <c r="I71" s="17">
        <f t="shared" si="22"/>
        <v>1.3</v>
      </c>
      <c r="J71" s="17">
        <f t="shared" si="22"/>
        <v>1.3</v>
      </c>
      <c r="K71" s="17">
        <f t="shared" si="22"/>
        <v>1.3</v>
      </c>
      <c r="L71" s="17">
        <f t="shared" si="22"/>
        <v>1.3</v>
      </c>
      <c r="M71" s="17">
        <f t="shared" si="22"/>
        <v>1.3</v>
      </c>
      <c r="N71" s="17">
        <f t="shared" si="22"/>
        <v>1.3</v>
      </c>
      <c r="O71" s="17">
        <f t="shared" si="22"/>
        <v>1.3</v>
      </c>
      <c r="P71" s="17">
        <f t="shared" si="22"/>
        <v>1.3</v>
      </c>
      <c r="Q71" s="17">
        <f t="shared" si="22"/>
        <v>1.3</v>
      </c>
      <c r="R71" s="17">
        <f t="shared" si="22"/>
        <v>1.3</v>
      </c>
      <c r="S71" s="17">
        <f t="shared" si="22"/>
        <v>1.3</v>
      </c>
      <c r="T71" s="17">
        <f t="shared" si="22"/>
        <v>1.3</v>
      </c>
      <c r="U71" s="17">
        <f t="shared" si="22"/>
        <v>1.3</v>
      </c>
      <c r="V71" s="17">
        <f t="shared" si="22"/>
        <v>1.3</v>
      </c>
      <c r="W71" s="17">
        <f t="shared" si="22"/>
        <v>1.3</v>
      </c>
      <c r="X71" s="17">
        <f t="shared" si="22"/>
        <v>1.3</v>
      </c>
      <c r="Y71" s="17">
        <f t="shared" si="22"/>
        <v>1.3</v>
      </c>
      <c r="Z71" s="17">
        <f t="shared" si="22"/>
        <v>1.3</v>
      </c>
      <c r="AA71" s="17">
        <f t="shared" si="22"/>
        <v>1.3</v>
      </c>
      <c r="AB71" s="17">
        <f t="shared" si="22"/>
        <v>1.3</v>
      </c>
      <c r="AC71" s="17">
        <f t="shared" si="22"/>
        <v>1.3</v>
      </c>
      <c r="AD71" s="17">
        <f t="shared" si="22"/>
        <v>1.3</v>
      </c>
      <c r="AE71" s="17">
        <f t="shared" si="22"/>
        <v>1.3</v>
      </c>
      <c r="AF71" s="17">
        <f t="shared" si="22"/>
        <v>1.3</v>
      </c>
      <c r="AG71" s="17">
        <f t="shared" si="22"/>
        <v>1.3</v>
      </c>
      <c r="AH71" s="17">
        <f t="shared" si="22"/>
        <v>1.3</v>
      </c>
    </row>
    <row r="72" spans="4:34">
      <c r="E72" s="17" t="str">
        <f ca="1">TEXT(E55,"dd")</f>
        <v>02</v>
      </c>
      <c r="F72" s="17" t="str">
        <f t="shared" ref="F72:AH72" ca="1" si="24">TEXT(F55,"dd")</f>
        <v>03</v>
      </c>
      <c r="G72" s="17" t="str">
        <f t="shared" ca="1" si="24"/>
        <v>04</v>
      </c>
      <c r="H72" s="17" t="str">
        <f t="shared" ca="1" si="24"/>
        <v>05</v>
      </c>
      <c r="I72" s="17" t="str">
        <f t="shared" ca="1" si="24"/>
        <v>06</v>
      </c>
      <c r="J72" s="17" t="str">
        <f t="shared" ca="1" si="24"/>
        <v>07</v>
      </c>
      <c r="K72" s="17" t="str">
        <f t="shared" ca="1" si="24"/>
        <v>08</v>
      </c>
      <c r="L72" s="17" t="str">
        <f t="shared" ca="1" si="24"/>
        <v>09</v>
      </c>
      <c r="M72" s="17" t="str">
        <f t="shared" ca="1" si="24"/>
        <v>10</v>
      </c>
      <c r="N72" s="17" t="str">
        <f t="shared" ca="1" si="24"/>
        <v>11</v>
      </c>
      <c r="O72" s="17" t="str">
        <f t="shared" ca="1" si="24"/>
        <v>12</v>
      </c>
      <c r="P72" s="17" t="str">
        <f t="shared" ca="1" si="24"/>
        <v>13</v>
      </c>
      <c r="Q72" s="17" t="str">
        <f t="shared" ca="1" si="24"/>
        <v>14</v>
      </c>
      <c r="R72" s="17" t="str">
        <f t="shared" ca="1" si="24"/>
        <v>15</v>
      </c>
      <c r="S72" s="17" t="str">
        <f t="shared" ca="1" si="24"/>
        <v>16</v>
      </c>
      <c r="T72" s="17" t="str">
        <f t="shared" ca="1" si="24"/>
        <v>17</v>
      </c>
      <c r="U72" s="17" t="str">
        <f t="shared" ca="1" si="24"/>
        <v>18</v>
      </c>
      <c r="V72" s="17" t="str">
        <f t="shared" ca="1" si="24"/>
        <v>19</v>
      </c>
      <c r="W72" s="17" t="str">
        <f t="shared" ca="1" si="24"/>
        <v>20</v>
      </c>
      <c r="X72" s="17" t="str">
        <f t="shared" ca="1" si="24"/>
        <v>21</v>
      </c>
      <c r="Y72" s="17" t="str">
        <f t="shared" ca="1" si="24"/>
        <v>22</v>
      </c>
      <c r="Z72" s="17" t="str">
        <f t="shared" ca="1" si="24"/>
        <v>23</v>
      </c>
      <c r="AA72" s="17" t="str">
        <f t="shared" ca="1" si="24"/>
        <v>24</v>
      </c>
      <c r="AB72" s="17" t="str">
        <f t="shared" ca="1" si="24"/>
        <v>25</v>
      </c>
      <c r="AC72" s="17" t="str">
        <f t="shared" ca="1" si="24"/>
        <v>26</v>
      </c>
      <c r="AD72" s="17" t="str">
        <f t="shared" ca="1" si="24"/>
        <v>27</v>
      </c>
      <c r="AE72" s="17" t="str">
        <f t="shared" ca="1" si="24"/>
        <v>28</v>
      </c>
      <c r="AF72" s="17" t="str">
        <f t="shared" ca="1" si="24"/>
        <v>29</v>
      </c>
      <c r="AG72" s="17" t="str">
        <f t="shared" ca="1" si="24"/>
        <v>30</v>
      </c>
      <c r="AH72" s="17" t="str">
        <f t="shared" ca="1" si="24"/>
        <v>31</v>
      </c>
    </row>
  </sheetData>
  <phoneticPr fontId="7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CD552CE-B979-4BDB-9FB1-264C1B806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4</vt:i4>
      </vt:variant>
      <vt:variant>
        <vt:lpstr>Named Range</vt:lpstr>
      </vt:variant>
      <vt:variant>
        <vt:i4>9</vt:i4>
      </vt:variant>
    </vt:vector>
  </HeadingPairs>
  <TitlesOfParts>
    <vt:vector size="13" baseType="lpstr">
      <vt:lpstr>Project日程表 1</vt:lpstr>
      <vt:lpstr>Project日程表2</vt:lpstr>
      <vt:lpstr>Project日程表3</vt:lpstr>
      <vt:lpstr>计算</vt:lpstr>
      <vt:lpstr>period_selected</vt:lpstr>
      <vt:lpstr>'Project日程表 1'!Print_Area</vt:lpstr>
      <vt:lpstr>Project日程表3!Print_Area</vt:lpstr>
      <vt:lpstr>ProjectEnd</vt:lpstr>
      <vt:lpstr>ProjectStart</vt:lpstr>
      <vt:lpstr>StartDate</vt:lpstr>
      <vt:lpstr>StartDateWindow</vt:lpstr>
      <vt:lpstr>WindowDays</vt:lpstr>
      <vt:lpstr>WindowOffset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2013-03-29T17:08:09Z</dcterms:created>
  <dcterms:modified xsi:type="dcterms:W3CDTF">2015-06-01T03:10:15Z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TC029300439991</vt:lpwstr>
  </property>
</Properties>
</file>