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<sst xmlns="http://schemas.openxmlformats.org/spreadsheetml/2006/main" count="63" uniqueCount="41">
  <si>
    <t>Work Plan</t>
  </si>
  <si>
    <t>Current Date</t>
  </si>
  <si>
    <t>工作名称</t>
  </si>
  <si>
    <t>时间</t>
  </si>
  <si>
    <t>Urgent程度</t>
  </si>
  <si>
    <t>Completed</t>
  </si>
  <si>
    <t>合计工作</t>
  </si>
  <si>
    <t>In Progress</t>
  </si>
  <si>
    <t>年</t>
  </si>
  <si>
    <t>月</t>
  </si>
  <si>
    <t>Not Started</t>
  </si>
  <si>
    <t>日</t>
  </si>
  <si>
    <t>一</t>
  </si>
  <si>
    <t>二</t>
  </si>
  <si>
    <t>三</t>
  </si>
  <si>
    <t>四</t>
  </si>
  <si>
    <t>五</t>
  </si>
  <si>
    <t>六</t>
  </si>
  <si>
    <t>Date</t>
  </si>
  <si>
    <t>Work Plan明细</t>
  </si>
  <si>
    <t>Progress</t>
  </si>
  <si>
    <t>Status</t>
  </si>
  <si>
    <t>协助人</t>
  </si>
  <si>
    <t>Notes</t>
  </si>
  <si>
    <t>本月ImportantProject</t>
  </si>
  <si>
    <t>甲</t>
  </si>
  <si>
    <t>P0</t>
  </si>
  <si>
    <t>Amy</t>
  </si>
  <si>
    <t>乙</t>
  </si>
  <si>
    <t>P1</t>
  </si>
  <si>
    <t>Project Name</t>
  </si>
  <si>
    <t>Start Date</t>
  </si>
  <si>
    <t>已End Time</t>
  </si>
  <si>
    <t>剩余时间</t>
  </si>
  <si>
    <t>需要时间</t>
  </si>
  <si>
    <t>丙</t>
  </si>
  <si>
    <t>P2</t>
  </si>
  <si>
    <t>丁</t>
  </si>
  <si>
    <t>戊</t>
  </si>
  <si>
    <t>己</t>
  </si>
  <si>
    <t>庚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</si>
</sst>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h:mm;@"/>
    <numFmt numFmtId="42" formatCode="_ &quot;￥&quot;* #,##0_ ;_ &quot;￥&quot;* \-#,##0_ ;_ &quot;￥&quot;* &quot;-&quot;_ ;_ @_ "/>
    <numFmt numFmtId="177" formatCode="m/d;@"/>
    <numFmt numFmtId="178" formatCode="[$-804]aaaa;@"/>
    <numFmt numFmtId="179" formatCode="h&quot;时&quot;mm&quot;分&quot;ss&quot;秒&quot;;@"/>
    <numFmt numFmtId="180" formatCode="d"/>
  </numFmts>
  <fonts count="31">
    <font>
      <sz val="11"/>
      <color theme="1"/>
      <name val="宋体"/>
      <charset val="134"/>
      <scheme val="minor"/>
    </font>
    <font>
      <sz val="12"/>
      <color theme="1"/>
      <name val="字魂45号-冰宇雅宋"/>
      <charset val="134"/>
    </font>
    <font>
      <b/>
      <sz val="12"/>
      <name val="字魂45号-冰宇雅宋"/>
      <charset val="134"/>
    </font>
    <font>
      <sz val="12"/>
      <name val="字魂45号-冰宇雅宋"/>
      <charset val="134"/>
    </font>
    <font>
      <b/>
      <sz val="26"/>
      <color theme="1" tint="0.15"/>
      <name val="字魂45号-冰宇雅宋"/>
      <charset val="134"/>
    </font>
    <font>
      <b/>
      <sz val="14"/>
      <color theme="1" tint="0.15"/>
      <name val="字魂45号-冰宇雅宋"/>
      <charset val="134"/>
    </font>
    <font>
      <sz val="12"/>
      <color theme="1" tint="0.15"/>
      <name val="字魂45号-冰宇雅宋"/>
      <charset val="134"/>
    </font>
    <font>
      <b/>
      <sz val="12"/>
      <color theme="0"/>
      <name val="字魂45号-冰宇雅宋"/>
      <charset val="134"/>
    </font>
    <font>
      <sz val="12"/>
      <color theme="0"/>
      <name val="字魂45号-冰宇雅宋"/>
      <charset val="134"/>
    </font>
    <font>
      <sz val="12"/>
      <color theme="1" tint="0.25"/>
      <name val="字魂45号-冰宇雅宋"/>
      <charset val="134"/>
    </font>
    <font>
      <sz val="14"/>
      <color theme="1" tint="0.25"/>
      <name val="字魂45号-冰宇雅宋"/>
      <charset val="134"/>
    </font>
    <font>
      <b/>
      <sz val="12"/>
      <color theme="1" tint="0.15"/>
      <name val="字魂45号-冰宇雅宋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606CAE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CDD1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theme="0" tint="-0.249977111117893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249977111117893"/>
      </left>
      <right style="thin">
        <color theme="0"/>
      </right>
      <top style="thin">
        <color theme="0" tint="-0.249977111117893"/>
      </top>
      <bottom/>
      <diagonal/>
    </border>
    <border>
      <left style="thin">
        <color theme="0"/>
      </left>
      <right/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 style="thin">
        <color rgb="FFCDD1E6"/>
      </right>
      <top style="thin">
        <color rgb="FFCDD1E6"/>
      </top>
      <bottom style="thin">
        <color rgb="FFCDD1E6"/>
      </bottom>
      <diagonal/>
    </border>
    <border>
      <left style="thin">
        <color theme="0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13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25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29" fillId="5" borderId="23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9" fontId="1" fillId="0" borderId="0" xfId="1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80" fontId="3" fillId="3" borderId="4" xfId="0" applyNumberFormat="1" applyFont="1" applyFill="1" applyBorder="1" applyAlignment="1">
      <alignment horizontal="center" vertical="center"/>
    </xf>
    <xf numFmtId="180" fontId="3" fillId="3" borderId="5" xfId="0" applyNumberFormat="1" applyFont="1" applyFill="1" applyBorder="1" applyAlignment="1">
      <alignment horizontal="center" vertical="center"/>
    </xf>
    <xf numFmtId="180" fontId="3" fillId="3" borderId="5" xfId="0" applyNumberFormat="1" applyFont="1" applyFill="1" applyBorder="1" applyAlignment="1">
      <alignment horizontal="center" vertical="top"/>
    </xf>
    <xf numFmtId="180" fontId="3" fillId="0" borderId="0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76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9" fontId="7" fillId="2" borderId="11" xfId="11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left" vertical="center"/>
    </xf>
    <xf numFmtId="14" fontId="1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76" fontId="1" fillId="0" borderId="12" xfId="0" applyNumberFormat="1" applyFont="1" applyFill="1" applyBorder="1" applyAlignment="1">
      <alignment horizontal="center" vertical="center"/>
    </xf>
    <xf numFmtId="9" fontId="1" fillId="0" borderId="12" xfId="11" applyNumberFormat="1" applyFont="1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/>
    </xf>
    <xf numFmtId="176" fontId="1" fillId="0" borderId="13" xfId="0" applyNumberFormat="1" applyFont="1" applyFill="1" applyBorder="1" applyAlignment="1">
      <alignment horizontal="center" vertical="center"/>
    </xf>
    <xf numFmtId="9" fontId="1" fillId="0" borderId="13" xfId="11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left" vertical="top"/>
    </xf>
    <xf numFmtId="180" fontId="3" fillId="0" borderId="0" xfId="0" applyNumberFormat="1" applyFont="1" applyFill="1" applyBorder="1" applyAlignment="1">
      <alignment vertical="center"/>
    </xf>
    <xf numFmtId="9" fontId="1" fillId="0" borderId="13" xfId="1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177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77" fontId="1" fillId="4" borderId="17" xfId="0" applyNumberFormat="1" applyFont="1" applyFill="1" applyBorder="1" applyAlignment="1">
      <alignment horizontal="center" vertical="center"/>
    </xf>
    <xf numFmtId="0" fontId="1" fillId="4" borderId="17" xfId="0" applyNumberFormat="1" applyFont="1" applyFill="1" applyBorder="1" applyAlignment="1">
      <alignment horizontal="center" vertical="center"/>
    </xf>
    <xf numFmtId="177" fontId="1" fillId="0" borderId="12" xfId="0" applyNumberFormat="1" applyFont="1" applyFill="1" applyBorder="1" applyAlignment="1">
      <alignment horizontal="center" vertical="center"/>
    </xf>
    <xf numFmtId="0" fontId="1" fillId="0" borderId="12" xfId="11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177" fontId="1" fillId="0" borderId="1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theme="0"/>
      </font>
    </dxf>
    <dxf>
      <font>
        <color theme="0" tint="-0.05"/>
      </font>
      <fill>
        <patternFill patternType="solid">
          <bgColor theme="0" tint="-0.05"/>
        </patternFill>
      </fill>
    </dxf>
  </dxfs>
  <tableStyles count="0" defaultTableStyle="TableStyleMedium2" defaultPivotStyle="PivotStyleLight16"/>
  <colors>
    <mruColors>
      <color rgb="00FFB577"/>
      <color rgb="00FF8264"/>
      <color rgb="00CDD1E6"/>
      <color rgb="00606CA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Sheet1!$T$9</c:f>
              <c:strCache>
                <c:ptCount val="1"/>
                <c:pt idx="0">
                  <c:v>Start Date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Sheet1!$S$10:$S$16</c:f>
              <c:strCache>
                <c:ptCount val="7"/>
                <c:pt idx="0">
                  <c:v>甲</c:v>
                </c:pt>
                <c:pt idx="1">
                  <c:v>乙</c:v>
                </c:pt>
                <c:pt idx="2">
                  <c:v>丙</c:v>
                </c:pt>
                <c:pt idx="3">
                  <c:v>丁</c:v>
                </c:pt>
                <c:pt idx="4">
                  <c:v>戊</c:v>
                </c:pt>
                <c:pt idx="5">
                  <c:v>己</c:v>
                </c:pt>
                <c:pt idx="6">
                  <c:v>庚</c:v>
                </c:pt>
              </c:strCache>
            </c:strRef>
          </c:cat>
          <c:val>
            <c:numRef>
              <c:f>Sheet1!$T$10:$T$16</c:f>
              <c:numCache>
                <c:formatCode>m/d;@</c:formatCode>
                <c:ptCount val="7"/>
                <c:pt idx="0">
                  <c:v>44348</c:v>
                </c:pt>
                <c:pt idx="1">
                  <c:v>44352</c:v>
                </c:pt>
                <c:pt idx="2">
                  <c:v>44353</c:v>
                </c:pt>
                <c:pt idx="3">
                  <c:v>44354</c:v>
                </c:pt>
                <c:pt idx="4">
                  <c:v>44364</c:v>
                </c:pt>
                <c:pt idx="5">
                  <c:v>44368</c:v>
                </c:pt>
                <c:pt idx="6">
                  <c:v>44372</c:v>
                </c:pt>
              </c:numCache>
            </c:numRef>
          </c:val>
        </c:ser>
        <c:ser>
          <c:idx val="1"/>
          <c:order val="1"/>
          <c:tx>
            <c:strRef>
              <c:f>Sheet1!$U$9</c:f>
              <c:strCache>
                <c:ptCount val="1"/>
                <c:pt idx="0">
                  <c:v>已End 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Sheet1!$S$10:$S$16</c:f>
              <c:strCache>
                <c:ptCount val="7"/>
                <c:pt idx="0">
                  <c:v>甲</c:v>
                </c:pt>
                <c:pt idx="1">
                  <c:v>乙</c:v>
                </c:pt>
                <c:pt idx="2">
                  <c:v>丙</c:v>
                </c:pt>
                <c:pt idx="3">
                  <c:v>丁</c:v>
                </c:pt>
                <c:pt idx="4">
                  <c:v>戊</c:v>
                </c:pt>
                <c:pt idx="5">
                  <c:v>己</c:v>
                </c:pt>
                <c:pt idx="6">
                  <c:v>庚</c:v>
                </c:pt>
              </c:strCache>
            </c:strRef>
          </c:cat>
          <c:val>
            <c:numRef>
              <c:f>Sheet1!$U$10:$U$16</c:f>
              <c:numCache>
                <c:formatCode>General</c:formatCode>
                <c:ptCount val="7"/>
                <c:pt idx="0">
                  <c:v>12</c:v>
                </c:pt>
                <c:pt idx="1">
                  <c:v>16</c:v>
                </c:pt>
                <c:pt idx="2">
                  <c:v>10</c:v>
                </c:pt>
                <c:pt idx="3">
                  <c:v>7</c:v>
                </c:pt>
                <c:pt idx="4">
                  <c:v>14</c:v>
                </c:pt>
                <c:pt idx="5">
                  <c:v>12</c:v>
                </c:pt>
                <c:pt idx="6">
                  <c:v>9</c:v>
                </c:pt>
              </c:numCache>
            </c:numRef>
          </c:val>
        </c:ser>
        <c:ser>
          <c:idx val="2"/>
          <c:order val="2"/>
          <c:tx>
            <c:strRef>
              <c:f>Sheet1!$V$9</c:f>
              <c:strCache>
                <c:ptCount val="1"/>
                <c:pt idx="0">
                  <c:v>剩余时间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Sheet1!$S$10:$S$16</c:f>
              <c:strCache>
                <c:ptCount val="7"/>
                <c:pt idx="0">
                  <c:v>甲</c:v>
                </c:pt>
                <c:pt idx="1">
                  <c:v>乙</c:v>
                </c:pt>
                <c:pt idx="2">
                  <c:v>丙</c:v>
                </c:pt>
                <c:pt idx="3">
                  <c:v>丁</c:v>
                </c:pt>
                <c:pt idx="4">
                  <c:v>戊</c:v>
                </c:pt>
                <c:pt idx="5">
                  <c:v>己</c:v>
                </c:pt>
                <c:pt idx="6">
                  <c:v>庚</c:v>
                </c:pt>
              </c:strCache>
            </c:strRef>
          </c:cat>
          <c:val>
            <c:numRef>
              <c:f>Sheet1!$V$10:$V$16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443913930"/>
        <c:axId val="490692746"/>
      </c:barChart>
      <c:catAx>
        <c:axId val="44391393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90692746"/>
        <c:crosses val="autoZero"/>
        <c:auto val="1"/>
        <c:lblAlgn val="ctr"/>
        <c:lblOffset val="100"/>
        <c:noMultiLvlLbl val="0"/>
      </c:catAx>
      <c:valAx>
        <c:axId val="490692746"/>
        <c:scaling>
          <c:orientation val="minMax"/>
          <c:min val="44348"/>
        </c:scaling>
        <c:delete val="1"/>
        <c:axPos val="t"/>
        <c:numFmt formatCode="m/d;@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4391393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826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Sheet1!$P$3:$P$5</c:f>
              <c:strCache>
                <c:ptCount val="3"/>
                <c:pt idx="0">
                  <c:v>Completed</c:v>
                </c:pt>
                <c:pt idx="1">
                  <c:v>In Progress</c:v>
                </c:pt>
                <c:pt idx="2">
                  <c:v>Not Started</c:v>
                </c:pt>
              </c:strCache>
            </c:strRef>
          </c:cat>
          <c:val>
            <c:numRef>
              <c:f>Sheet1!$Q$3:$Q$5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3144021"/>
        <c:axId val="573807701"/>
      </c:barChart>
      <c:catAx>
        <c:axId val="94314402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73807701"/>
        <c:crosses val="autoZero"/>
        <c:auto val="1"/>
        <c:lblAlgn val="ctr"/>
        <c:lblOffset val="100"/>
        <c:noMultiLvlLbl val="0"/>
      </c:catAx>
      <c:valAx>
        <c:axId val="573807701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94314402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38735</xdr:colOff>
      <xdr:row>13</xdr:row>
      <xdr:rowOff>4445</xdr:rowOff>
    </xdr:from>
    <xdr:to>
      <xdr:col>9</xdr:col>
      <xdr:colOff>50800</xdr:colOff>
      <xdr:row>23</xdr:row>
      <xdr:rowOff>224790</xdr:rowOff>
    </xdr:to>
    <xdr:graphicFrame>
      <xdr:nvGraphicFramePr>
        <xdr:cNvPr id="21" name="图表 20"/>
        <xdr:cNvGraphicFramePr/>
      </xdr:nvGraphicFramePr>
      <xdr:xfrm>
        <a:off x="38735" y="3814445"/>
        <a:ext cx="3258820" cy="34715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168275</xdr:colOff>
      <xdr:row>1</xdr:row>
      <xdr:rowOff>72390</xdr:rowOff>
    </xdr:from>
    <xdr:to>
      <xdr:col>15</xdr:col>
      <xdr:colOff>33655</xdr:colOff>
      <xdr:row>5</xdr:row>
      <xdr:rowOff>98425</xdr:rowOff>
    </xdr:to>
    <xdr:graphicFrame>
      <xdr:nvGraphicFramePr>
        <xdr:cNvPr id="25" name="图表 24"/>
        <xdr:cNvGraphicFramePr/>
      </xdr:nvGraphicFramePr>
      <xdr:xfrm>
        <a:off x="7396480" y="288290"/>
        <a:ext cx="1932940" cy="14230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27"/>
  <sheetViews>
    <sheetView showGridLines="0" tabSelected="1" workbookViewId="0">
      <selection activeCell="N12" sqref="N12"/>
    </sheetView>
  </sheetViews>
  <sheetFormatPr defaultColWidth="9.90740740740741" defaultRowHeight="26" customHeight="1"/>
  <cols>
    <col min="1" max="1" width="2.62962962962963" style="5" customWidth="1"/>
    <col min="2" max="2" width="6.03703703703704" style="6" customWidth="1"/>
    <col min="3" max="8" width="6.03703703703704" style="5" customWidth="1"/>
    <col min="9" max="9" width="2.4537037037037" style="5" customWidth="1"/>
    <col min="10" max="10" width="12.2962962962963" style="7" customWidth="1"/>
    <col min="11" max="11" width="24.6296296296296" style="7" customWidth="1"/>
    <col min="12" max="12" width="10.5" style="8" customWidth="1"/>
    <col min="13" max="13" width="10.6296296296296" style="7" customWidth="1"/>
    <col min="14" max="14" width="15.5185185185185" style="9" customWidth="1"/>
    <col min="15" max="15" width="14.6296296296296" style="9" customWidth="1"/>
    <col min="16" max="16" width="11.7777777777778" style="7" customWidth="1"/>
    <col min="17" max="17" width="12.3888888888889" style="7" customWidth="1"/>
    <col min="18" max="18" width="6.46296296296296" style="7" customWidth="1"/>
    <col min="19" max="19" width="17.1296296296296" style="2" customWidth="1"/>
    <col min="20" max="20" width="9.87962962962963" style="10" customWidth="1"/>
    <col min="21" max="21" width="12" style="11" customWidth="1"/>
    <col min="22" max="22" width="13.5" style="11" customWidth="1"/>
    <col min="23" max="23" width="11.6296296296296" style="2" customWidth="1"/>
    <col min="24" max="16384" width="9.90740740740741" style="2"/>
  </cols>
  <sheetData>
    <row r="1" s="1" customFormat="1" ht="17" customHeight="1" spans="1:16333">
      <c r="A1" s="5"/>
      <c r="B1" s="6"/>
      <c r="C1" s="5"/>
      <c r="D1" s="5"/>
      <c r="E1" s="5"/>
      <c r="F1" s="5"/>
      <c r="G1" s="5"/>
      <c r="H1" s="5"/>
      <c r="I1" s="5"/>
      <c r="J1" s="7"/>
      <c r="K1" s="7"/>
      <c r="L1" s="8"/>
      <c r="M1" s="7"/>
      <c r="N1" s="9"/>
      <c r="O1" s="9"/>
      <c r="P1" s="7"/>
      <c r="Q1" s="7"/>
      <c r="R1" s="7"/>
      <c r="S1" s="2"/>
      <c r="T1" s="56"/>
      <c r="U1" s="57"/>
      <c r="V1" s="57"/>
      <c r="XDE1" s="2"/>
    </row>
    <row r="2" s="1" customFormat="1" customHeight="1" spans="1:16333">
      <c r="A2" s="5"/>
      <c r="B2" s="12" t="s">
        <v>0</v>
      </c>
      <c r="C2" s="12"/>
      <c r="D2" s="12"/>
      <c r="E2" s="12"/>
      <c r="F2" s="12"/>
      <c r="G2" s="12"/>
      <c r="H2" s="12"/>
      <c r="I2" s="5"/>
      <c r="J2" s="30" t="s">
        <v>1</v>
      </c>
      <c r="K2" s="30" t="s">
        <v>2</v>
      </c>
      <c r="L2" s="30" t="s">
        <v>3</v>
      </c>
      <c r="M2" s="30" t="s">
        <v>4</v>
      </c>
      <c r="N2" s="9"/>
      <c r="O2" s="9"/>
      <c r="P2" s="7"/>
      <c r="Q2" s="7"/>
      <c r="R2" s="7"/>
      <c r="S2" s="2"/>
      <c r="T2" s="56"/>
      <c r="U2" s="57"/>
      <c r="V2" s="57"/>
      <c r="XDE2" s="2"/>
    </row>
    <row r="3" s="1" customFormat="1" ht="28" customHeight="1" spans="1:16333">
      <c r="A3" s="5"/>
      <c r="B3" s="12"/>
      <c r="C3" s="12"/>
      <c r="D3" s="12"/>
      <c r="E3" s="12"/>
      <c r="F3" s="12"/>
      <c r="G3" s="12"/>
      <c r="H3" s="12"/>
      <c r="J3" s="31">
        <f ca="1">TODAY()</f>
        <v>44381</v>
      </c>
      <c r="K3" s="32">
        <f ca="1" t="array" ref="K3">INDEX(K:K,SMALL(IF($J$8:$J$16327=$J$3,ROW($K$8:$Q$16327),4^8),ROW(1:1)))</f>
        <v>0</v>
      </c>
      <c r="L3" s="33">
        <f ca="1" t="array" ref="L3">INDEX(L:L,SMALL(IF($J$8:$J$16327=$J$3,ROW($K$8:$Q$16327),4^8),ROW(1:1)))</f>
        <v>0</v>
      </c>
      <c r="M3" s="34">
        <f ca="1" t="array" ref="M3">INDEX(M:M,SMALL(IF($J$8:$J$16327=$J$3,ROW($K$8:$Q$16327),4^8),ROW(1:1)))</f>
        <v>0</v>
      </c>
      <c r="O3" s="35"/>
      <c r="P3" s="36" t="s">
        <v>5</v>
      </c>
      <c r="Q3" s="58">
        <f>COUNTIF(O8:O27,"Completed")</f>
        <v>2</v>
      </c>
      <c r="S3" s="2"/>
      <c r="T3" s="56"/>
      <c r="U3" s="57"/>
      <c r="V3" s="57"/>
      <c r="XDE3" s="2"/>
    </row>
    <row r="4" s="2" customFormat="1" ht="28" customHeight="1" spans="1:22">
      <c r="A4" s="5"/>
      <c r="B4" s="13"/>
      <c r="C4" s="13"/>
      <c r="D4" s="13"/>
      <c r="E4" s="13"/>
      <c r="F4" s="13"/>
      <c r="G4" s="13"/>
      <c r="H4" s="13"/>
      <c r="I4" s="37"/>
      <c r="J4" s="30" t="s">
        <v>6</v>
      </c>
      <c r="K4" s="32">
        <f ca="1" t="array" ref="K4">INDEX(K:K,SMALL(IF($J$8:$J$16327=$J$3,ROW($K$8:$Q$16327),4^8),ROW(2:2)))</f>
        <v>0</v>
      </c>
      <c r="L4" s="33">
        <f ca="1" t="array" ref="L4">INDEX(L:L,SMALL(IF($J$8:$J$16327=$J$3,ROW($K$8:$Q$16327),4^8),ROW(2:2)))</f>
        <v>0</v>
      </c>
      <c r="M4" s="34">
        <f ca="1" t="array" ref="M4">INDEX(M:M,SMALL(IF($J$8:$J$16327=$J$3,ROW($K$8:$Q$16327),4^8),ROW(2:2)))</f>
        <v>0</v>
      </c>
      <c r="O4" s="35"/>
      <c r="P4" s="36" t="s">
        <v>7</v>
      </c>
      <c r="Q4" s="58">
        <f>COUNTIF(O8:O27,"In Progress")</f>
        <v>3</v>
      </c>
      <c r="T4" s="10"/>
      <c r="U4" s="11"/>
      <c r="V4" s="11"/>
    </row>
    <row r="5" s="2" customFormat="1" ht="28" customHeight="1" spans="1:22">
      <c r="A5" s="5"/>
      <c r="B5" s="14">
        <v>2021</v>
      </c>
      <c r="C5" s="14"/>
      <c r="D5" s="14" t="s">
        <v>8</v>
      </c>
      <c r="E5" s="15">
        <v>6</v>
      </c>
      <c r="F5" s="16" t="s">
        <v>9</v>
      </c>
      <c r="G5" s="17"/>
      <c r="H5" s="18"/>
      <c r="I5" s="37"/>
      <c r="J5" s="38">
        <f ca="1">COUNTIF(J8:J27,J3)</f>
        <v>0</v>
      </c>
      <c r="K5" s="32">
        <f ca="1" t="array" ref="K5">INDEX(K:K,SMALL(IF($J$8:$J$16327=$J$3,ROW($K$8:$Q$16327),4^8),ROW(3:3)))</f>
        <v>0</v>
      </c>
      <c r="L5" s="33">
        <f ca="1" t="array" ref="L5">INDEX(L:L,SMALL(IF($J$8:$J$16327=$J$3,ROW($K$8:$Q$16327),4^8),ROW(3:3)))</f>
        <v>0</v>
      </c>
      <c r="M5" s="34">
        <f ca="1" t="array" ref="M5">INDEX(M:M,SMALL(IF($J$8:$J$16327=$J$3,ROW($K$8:$Q$16327),4^8),ROW(3:3)))</f>
        <v>0</v>
      </c>
      <c r="O5" s="35"/>
      <c r="P5" s="36" t="s">
        <v>10</v>
      </c>
      <c r="Q5" s="58">
        <f>COUNTIF(O8:O27,"Not Started")</f>
        <v>1</v>
      </c>
      <c r="T5" s="10"/>
      <c r="U5" s="11"/>
      <c r="V5" s="11"/>
    </row>
    <row r="6" s="2" customFormat="1" ht="12" customHeight="1" spans="1:22">
      <c r="A6" s="5"/>
      <c r="B6" s="19"/>
      <c r="C6" s="5"/>
      <c r="D6" s="20"/>
      <c r="E6" s="21"/>
      <c r="F6" s="6"/>
      <c r="G6" s="3"/>
      <c r="H6" s="22"/>
      <c r="I6" s="37"/>
      <c r="J6" s="7"/>
      <c r="K6" s="7"/>
      <c r="L6" s="8"/>
      <c r="M6" s="7"/>
      <c r="N6" s="9"/>
      <c r="O6" s="9"/>
      <c r="P6" s="7"/>
      <c r="Q6" s="7"/>
      <c r="R6" s="7"/>
      <c r="T6" s="10"/>
      <c r="U6" s="11"/>
      <c r="V6" s="11"/>
    </row>
    <row r="7" s="3" customFormat="1" ht="29" customHeight="1" spans="1:23">
      <c r="A7" s="5"/>
      <c r="B7" s="23" t="s">
        <v>11</v>
      </c>
      <c r="C7" s="24" t="s">
        <v>12</v>
      </c>
      <c r="D7" s="24" t="s">
        <v>13</v>
      </c>
      <c r="E7" s="24" t="s">
        <v>14</v>
      </c>
      <c r="F7" s="24" t="s">
        <v>15</v>
      </c>
      <c r="G7" s="24" t="s">
        <v>16</v>
      </c>
      <c r="H7" s="25" t="s">
        <v>17</v>
      </c>
      <c r="I7" s="6"/>
      <c r="J7" s="39" t="s">
        <v>18</v>
      </c>
      <c r="K7" s="40" t="s">
        <v>19</v>
      </c>
      <c r="L7" s="41" t="s">
        <v>3</v>
      </c>
      <c r="M7" s="42" t="s">
        <v>4</v>
      </c>
      <c r="N7" s="43" t="s">
        <v>20</v>
      </c>
      <c r="O7" s="43" t="s">
        <v>21</v>
      </c>
      <c r="P7" s="42" t="s">
        <v>22</v>
      </c>
      <c r="Q7" s="59" t="s">
        <v>23</v>
      </c>
      <c r="S7" s="60" t="s">
        <v>24</v>
      </c>
      <c r="T7" s="61"/>
      <c r="U7" s="62"/>
      <c r="V7" s="62"/>
      <c r="W7" s="62"/>
    </row>
    <row r="8" s="2" customFormat="1" ht="22" customHeight="1" spans="1:22">
      <c r="A8" s="5"/>
      <c r="B8" s="26">
        <f>DATE(B5,E5,1)-WEEKDAY(DATE(B5,E5,1),2)</f>
        <v>44346</v>
      </c>
      <c r="C8" s="26">
        <f t="shared" ref="C8:H8" si="0">B8+1</f>
        <v>44347</v>
      </c>
      <c r="D8" s="26">
        <f t="shared" si="0"/>
        <v>44348</v>
      </c>
      <c r="E8" s="26">
        <f t="shared" si="0"/>
        <v>44349</v>
      </c>
      <c r="F8" s="26">
        <f t="shared" si="0"/>
        <v>44350</v>
      </c>
      <c r="G8" s="26">
        <f t="shared" si="0"/>
        <v>44351</v>
      </c>
      <c r="H8" s="26">
        <f t="shared" si="0"/>
        <v>44352</v>
      </c>
      <c r="I8" s="44"/>
      <c r="J8" s="45">
        <v>44348</v>
      </c>
      <c r="K8" s="46" t="s">
        <v>25</v>
      </c>
      <c r="L8" s="47">
        <v>0.375</v>
      </c>
      <c r="M8" s="45" t="s">
        <v>26</v>
      </c>
      <c r="N8" s="48">
        <v>1</v>
      </c>
      <c r="O8" s="48" t="s">
        <v>5</v>
      </c>
      <c r="P8" s="46" t="s">
        <v>27</v>
      </c>
      <c r="Q8" s="46"/>
      <c r="T8" s="10"/>
      <c r="U8" s="11"/>
      <c r="V8" s="11"/>
    </row>
    <row r="9" s="2" customFormat="1" ht="22" customHeight="1" spans="1:23">
      <c r="A9" s="5"/>
      <c r="B9" s="27">
        <f t="shared" ref="B9:B13" si="1">H8+1</f>
        <v>44353</v>
      </c>
      <c r="C9" s="27">
        <f t="shared" ref="C9:H9" si="2">B9+1</f>
        <v>44354</v>
      </c>
      <c r="D9" s="27">
        <f t="shared" si="2"/>
        <v>44355</v>
      </c>
      <c r="E9" s="27">
        <f t="shared" si="2"/>
        <v>44356</v>
      </c>
      <c r="F9" s="27">
        <f t="shared" si="2"/>
        <v>44357</v>
      </c>
      <c r="G9" s="27">
        <f t="shared" si="2"/>
        <v>44358</v>
      </c>
      <c r="H9" s="27">
        <f t="shared" si="2"/>
        <v>44359</v>
      </c>
      <c r="I9" s="44"/>
      <c r="J9" s="49">
        <v>44355</v>
      </c>
      <c r="K9" s="46" t="s">
        <v>28</v>
      </c>
      <c r="L9" s="50">
        <v>0.368055555555556</v>
      </c>
      <c r="M9" s="49" t="s">
        <v>29</v>
      </c>
      <c r="N9" s="51">
        <v>1</v>
      </c>
      <c r="O9" s="51" t="s">
        <v>5</v>
      </c>
      <c r="P9" s="52" t="s">
        <v>27</v>
      </c>
      <c r="Q9" s="52"/>
      <c r="S9" s="63" t="s">
        <v>30</v>
      </c>
      <c r="T9" s="64" t="s">
        <v>31</v>
      </c>
      <c r="U9" s="65" t="s">
        <v>32</v>
      </c>
      <c r="V9" s="65" t="s">
        <v>33</v>
      </c>
      <c r="W9" s="63" t="s">
        <v>34</v>
      </c>
    </row>
    <row r="10" s="2" customFormat="1" ht="22" customHeight="1" spans="1:23">
      <c r="A10" s="5"/>
      <c r="B10" s="27">
        <f t="shared" si="1"/>
        <v>44360</v>
      </c>
      <c r="C10" s="27">
        <f t="shared" ref="C10:H10" si="3">B10+1</f>
        <v>44361</v>
      </c>
      <c r="D10" s="27">
        <f t="shared" si="3"/>
        <v>44362</v>
      </c>
      <c r="E10" s="27">
        <f t="shared" si="3"/>
        <v>44363</v>
      </c>
      <c r="F10" s="27">
        <f t="shared" si="3"/>
        <v>44364</v>
      </c>
      <c r="G10" s="27">
        <f t="shared" si="3"/>
        <v>44365</v>
      </c>
      <c r="H10" s="27">
        <f t="shared" si="3"/>
        <v>44366</v>
      </c>
      <c r="I10" s="44"/>
      <c r="J10" s="49">
        <v>44355</v>
      </c>
      <c r="K10" s="46" t="s">
        <v>35</v>
      </c>
      <c r="L10" s="50">
        <v>0.430555555555556</v>
      </c>
      <c r="M10" s="49" t="s">
        <v>36</v>
      </c>
      <c r="N10" s="51">
        <v>0.5</v>
      </c>
      <c r="O10" s="51" t="s">
        <v>7</v>
      </c>
      <c r="P10" s="52" t="s">
        <v>27</v>
      </c>
      <c r="Q10" s="52"/>
      <c r="S10" s="46" t="s">
        <v>25</v>
      </c>
      <c r="T10" s="66">
        <v>44348</v>
      </c>
      <c r="U10" s="67">
        <f ca="1">IF(S10="","",IF(T10&gt;=TODAY(),0,IF((T10+W10)&lt;=TODAY(),W10,IF(AND(T10&lt;=TODAY(),(T10+W10)&gt;=TODAY()),TODAY()-T10,""))))</f>
        <v>12</v>
      </c>
      <c r="V10" s="68">
        <f ca="1">IF(S10="","",W10-U10)</f>
        <v>0</v>
      </c>
      <c r="W10" s="46">
        <v>12</v>
      </c>
    </row>
    <row r="11" s="2" customFormat="1" ht="22" customHeight="1" spans="1:23">
      <c r="A11" s="5"/>
      <c r="B11" s="27">
        <f t="shared" si="1"/>
        <v>44367</v>
      </c>
      <c r="C11" s="27">
        <f t="shared" ref="C11:H11" si="4">B11+1</f>
        <v>44368</v>
      </c>
      <c r="D11" s="27">
        <f t="shared" si="4"/>
        <v>44369</v>
      </c>
      <c r="E11" s="27">
        <f t="shared" si="4"/>
        <v>44370</v>
      </c>
      <c r="F11" s="27">
        <f t="shared" si="4"/>
        <v>44371</v>
      </c>
      <c r="G11" s="27">
        <f t="shared" si="4"/>
        <v>44372</v>
      </c>
      <c r="H11" s="27">
        <f t="shared" si="4"/>
        <v>44373</v>
      </c>
      <c r="I11" s="44"/>
      <c r="J11" s="49">
        <v>44355</v>
      </c>
      <c r="K11" s="46" t="s">
        <v>37</v>
      </c>
      <c r="L11" s="50">
        <v>0.479166666666667</v>
      </c>
      <c r="M11" s="49" t="s">
        <v>29</v>
      </c>
      <c r="N11" s="51">
        <v>0.2</v>
      </c>
      <c r="O11" s="51" t="s">
        <v>7</v>
      </c>
      <c r="P11" s="52" t="s">
        <v>27</v>
      </c>
      <c r="Q11" s="52"/>
      <c r="S11" s="46" t="s">
        <v>28</v>
      </c>
      <c r="T11" s="69">
        <v>44352</v>
      </c>
      <c r="U11" s="67">
        <f ca="1" t="shared" ref="U11:U21" si="5">IF(S11="","",IF(T11&gt;=TODAY(),0,IF((T11+W11)&lt;=TODAY(),W11,IF(AND(T11&lt;=TODAY(),(T11+W11)&gt;=TODAY()),TODAY()-T11,""))))</f>
        <v>16</v>
      </c>
      <c r="V11" s="68">
        <f ca="1" t="shared" ref="V11:V21" si="6">IF(S11="","",W11-U11)</f>
        <v>0</v>
      </c>
      <c r="W11" s="52">
        <v>16</v>
      </c>
    </row>
    <row r="12" s="2" customFormat="1" ht="22" customHeight="1" spans="1:23">
      <c r="A12" s="5"/>
      <c r="B12" s="27">
        <f t="shared" si="1"/>
        <v>44374</v>
      </c>
      <c r="C12" s="27">
        <f t="shared" ref="C12:H12" si="7">B12+1</f>
        <v>44375</v>
      </c>
      <c r="D12" s="27">
        <f t="shared" si="7"/>
        <v>44376</v>
      </c>
      <c r="E12" s="27">
        <f t="shared" si="7"/>
        <v>44377</v>
      </c>
      <c r="F12" s="27">
        <f t="shared" si="7"/>
        <v>44378</v>
      </c>
      <c r="G12" s="27">
        <f t="shared" si="7"/>
        <v>44379</v>
      </c>
      <c r="H12" s="27">
        <f t="shared" si="7"/>
        <v>44380</v>
      </c>
      <c r="I12" s="44"/>
      <c r="J12" s="49">
        <v>44352</v>
      </c>
      <c r="K12" s="46" t="s">
        <v>38</v>
      </c>
      <c r="L12" s="50">
        <v>0.527777777777778</v>
      </c>
      <c r="M12" s="49" t="s">
        <v>36</v>
      </c>
      <c r="N12" s="51">
        <v>0.2</v>
      </c>
      <c r="O12" s="51" t="s">
        <v>7</v>
      </c>
      <c r="P12" s="52" t="s">
        <v>27</v>
      </c>
      <c r="Q12" s="52"/>
      <c r="S12" s="46" t="s">
        <v>35</v>
      </c>
      <c r="T12" s="66">
        <v>44353</v>
      </c>
      <c r="U12" s="67">
        <f ca="1" t="shared" si="5"/>
        <v>10</v>
      </c>
      <c r="V12" s="68">
        <f ca="1" t="shared" si="6"/>
        <v>0</v>
      </c>
      <c r="W12" s="52">
        <v>10</v>
      </c>
    </row>
    <row r="13" s="2" customFormat="1" ht="22" customHeight="1" spans="1:23">
      <c r="A13" s="5"/>
      <c r="B13" s="28">
        <f t="shared" si="1"/>
        <v>44381</v>
      </c>
      <c r="C13" s="28">
        <f t="shared" ref="C13:H13" si="8">B13+1</f>
        <v>44382</v>
      </c>
      <c r="D13" s="28">
        <f t="shared" si="8"/>
        <v>44383</v>
      </c>
      <c r="E13" s="28">
        <f t="shared" si="8"/>
        <v>44384</v>
      </c>
      <c r="F13" s="28">
        <f t="shared" si="8"/>
        <v>44385</v>
      </c>
      <c r="G13" s="28">
        <f t="shared" si="8"/>
        <v>44386</v>
      </c>
      <c r="H13" s="28">
        <f t="shared" si="8"/>
        <v>44387</v>
      </c>
      <c r="I13" s="53"/>
      <c r="J13" s="49">
        <v>44353</v>
      </c>
      <c r="K13" s="46" t="s">
        <v>39</v>
      </c>
      <c r="L13" s="50">
        <v>0.618055555555556</v>
      </c>
      <c r="M13" s="49" t="s">
        <v>26</v>
      </c>
      <c r="N13" s="51">
        <v>0</v>
      </c>
      <c r="O13" s="51" t="s">
        <v>10</v>
      </c>
      <c r="P13" s="52" t="s">
        <v>27</v>
      </c>
      <c r="Q13" s="52"/>
      <c r="S13" s="46" t="s">
        <v>37</v>
      </c>
      <c r="T13" s="69">
        <v>44354</v>
      </c>
      <c r="U13" s="67">
        <f ca="1" t="shared" si="5"/>
        <v>7</v>
      </c>
      <c r="V13" s="68">
        <f ca="1" t="shared" si="6"/>
        <v>0</v>
      </c>
      <c r="W13" s="52">
        <v>7</v>
      </c>
    </row>
    <row r="14" s="2" customFormat="1" ht="22" customHeight="1" spans="1:23">
      <c r="A14" s="5"/>
      <c r="B14" s="29"/>
      <c r="C14" s="29"/>
      <c r="D14" s="29"/>
      <c r="E14" s="29"/>
      <c r="F14" s="29"/>
      <c r="G14" s="29"/>
      <c r="H14" s="29"/>
      <c r="I14" s="54"/>
      <c r="J14" s="49"/>
      <c r="K14" s="52"/>
      <c r="L14" s="50"/>
      <c r="M14" s="52"/>
      <c r="N14" s="55"/>
      <c r="O14" s="55"/>
      <c r="P14" s="52"/>
      <c r="Q14" s="52"/>
      <c r="S14" s="46" t="s">
        <v>38</v>
      </c>
      <c r="T14" s="66">
        <v>44364</v>
      </c>
      <c r="U14" s="67">
        <f ca="1" t="shared" si="5"/>
        <v>14</v>
      </c>
      <c r="V14" s="68">
        <f ca="1" t="shared" si="6"/>
        <v>0</v>
      </c>
      <c r="W14" s="52">
        <v>14</v>
      </c>
    </row>
    <row r="15" s="4" customFormat="1" customHeight="1" spans="1:16376">
      <c r="A15" s="5"/>
      <c r="B15" s="6"/>
      <c r="C15" s="5"/>
      <c r="D15" s="5"/>
      <c r="E15" s="5"/>
      <c r="F15" s="5"/>
      <c r="G15" s="5"/>
      <c r="H15" s="5"/>
      <c r="I15" s="5"/>
      <c r="J15" s="49"/>
      <c r="K15" s="52"/>
      <c r="L15" s="50"/>
      <c r="M15" s="52"/>
      <c r="N15" s="55"/>
      <c r="O15" s="55"/>
      <c r="P15" s="52"/>
      <c r="Q15" s="52"/>
      <c r="R15" s="2"/>
      <c r="S15" s="46" t="s">
        <v>39</v>
      </c>
      <c r="T15" s="69">
        <v>44368</v>
      </c>
      <c r="U15" s="67">
        <f ca="1" t="shared" si="5"/>
        <v>12</v>
      </c>
      <c r="V15" s="68">
        <f ca="1" t="shared" si="6"/>
        <v>0</v>
      </c>
      <c r="W15" s="52">
        <v>12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</row>
    <row r="16" s="4" customFormat="1" customHeight="1" spans="1:16376">
      <c r="A16" s="5"/>
      <c r="B16" s="6"/>
      <c r="C16" s="5"/>
      <c r="D16" s="5"/>
      <c r="E16" s="5"/>
      <c r="F16" s="5"/>
      <c r="G16" s="5"/>
      <c r="H16" s="5"/>
      <c r="I16" s="5"/>
      <c r="J16" s="49"/>
      <c r="K16" s="52"/>
      <c r="L16" s="50"/>
      <c r="M16" s="52"/>
      <c r="N16" s="55"/>
      <c r="O16" s="55"/>
      <c r="P16" s="52"/>
      <c r="Q16" s="52"/>
      <c r="R16" s="2"/>
      <c r="S16" s="46" t="s">
        <v>40</v>
      </c>
      <c r="T16" s="66">
        <v>44372</v>
      </c>
      <c r="U16" s="67">
        <f ca="1" t="shared" si="5"/>
        <v>9</v>
      </c>
      <c r="V16" s="68">
        <f ca="1" t="shared" si="6"/>
        <v>6</v>
      </c>
      <c r="W16" s="52">
        <v>15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</row>
    <row r="17" s="4" customFormat="1" customHeight="1" spans="1:16376">
      <c r="A17" s="5"/>
      <c r="B17" s="6"/>
      <c r="C17" s="5"/>
      <c r="D17" s="5"/>
      <c r="E17" s="5"/>
      <c r="F17" s="5"/>
      <c r="G17" s="5"/>
      <c r="H17" s="5"/>
      <c r="I17" s="5"/>
      <c r="J17" s="49"/>
      <c r="K17" s="52"/>
      <c r="L17" s="50"/>
      <c r="M17" s="52"/>
      <c r="N17" s="55"/>
      <c r="O17" s="55"/>
      <c r="P17" s="52"/>
      <c r="Q17" s="52"/>
      <c r="R17" s="2"/>
      <c r="S17" s="52"/>
      <c r="T17" s="69"/>
      <c r="U17" s="67" t="str">
        <f ca="1" t="shared" si="5"/>
        <v/>
      </c>
      <c r="V17" s="68" t="str">
        <f ca="1" t="shared" si="6"/>
        <v/>
      </c>
      <c r="W17" s="5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</row>
    <row r="18" s="4" customFormat="1" customHeight="1" spans="1:16376">
      <c r="A18" s="5"/>
      <c r="B18" s="6"/>
      <c r="C18" s="5"/>
      <c r="D18" s="5"/>
      <c r="E18" s="5"/>
      <c r="F18" s="5"/>
      <c r="G18" s="5"/>
      <c r="H18" s="5"/>
      <c r="I18" s="5"/>
      <c r="J18" s="49"/>
      <c r="K18" s="52"/>
      <c r="L18" s="50"/>
      <c r="M18" s="52"/>
      <c r="N18" s="55"/>
      <c r="O18" s="55"/>
      <c r="P18" s="52"/>
      <c r="Q18" s="52"/>
      <c r="R18" s="2"/>
      <c r="S18" s="52"/>
      <c r="T18" s="69"/>
      <c r="U18" s="67" t="str">
        <f ca="1" t="shared" si="5"/>
        <v/>
      </c>
      <c r="V18" s="68" t="str">
        <f ca="1" t="shared" si="6"/>
        <v/>
      </c>
      <c r="W18" s="5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</row>
    <row r="19" s="4" customFormat="1" customHeight="1" spans="1:16376">
      <c r="A19" s="5"/>
      <c r="B19" s="6"/>
      <c r="C19" s="5"/>
      <c r="D19" s="5"/>
      <c r="E19" s="5"/>
      <c r="F19" s="5"/>
      <c r="G19" s="5"/>
      <c r="H19" s="5"/>
      <c r="I19" s="5"/>
      <c r="J19" s="49"/>
      <c r="K19" s="52"/>
      <c r="L19" s="50"/>
      <c r="M19" s="52"/>
      <c r="N19" s="55"/>
      <c r="O19" s="55"/>
      <c r="P19" s="52"/>
      <c r="Q19" s="52"/>
      <c r="R19" s="2"/>
      <c r="S19" s="52"/>
      <c r="T19" s="69"/>
      <c r="U19" s="67" t="str">
        <f ca="1" t="shared" si="5"/>
        <v/>
      </c>
      <c r="V19" s="68" t="str">
        <f ca="1" t="shared" si="6"/>
        <v/>
      </c>
      <c r="W19" s="5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</row>
    <row r="20" s="4" customFormat="1" customHeight="1" spans="1:16376">
      <c r="A20" s="5"/>
      <c r="B20" s="6"/>
      <c r="C20" s="5"/>
      <c r="D20" s="5"/>
      <c r="E20" s="5"/>
      <c r="F20" s="5"/>
      <c r="G20" s="5"/>
      <c r="H20" s="5"/>
      <c r="I20" s="5"/>
      <c r="J20" s="49"/>
      <c r="K20" s="52"/>
      <c r="L20" s="50"/>
      <c r="M20" s="52"/>
      <c r="N20" s="55"/>
      <c r="O20" s="55"/>
      <c r="P20" s="52"/>
      <c r="Q20" s="52"/>
      <c r="R20" s="2"/>
      <c r="S20" s="52"/>
      <c r="T20" s="69"/>
      <c r="U20" s="67" t="str">
        <f ca="1" t="shared" si="5"/>
        <v/>
      </c>
      <c r="V20" s="68" t="str">
        <f ca="1" t="shared" si="6"/>
        <v/>
      </c>
      <c r="W20" s="5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</row>
    <row r="21" s="4" customFormat="1" customHeight="1" spans="1:16376">
      <c r="A21" s="5"/>
      <c r="B21" s="6"/>
      <c r="C21" s="5"/>
      <c r="D21" s="5"/>
      <c r="E21" s="5"/>
      <c r="F21" s="5"/>
      <c r="G21" s="5"/>
      <c r="H21" s="5"/>
      <c r="I21" s="5"/>
      <c r="J21" s="49"/>
      <c r="K21" s="52"/>
      <c r="L21" s="50"/>
      <c r="M21" s="52"/>
      <c r="N21" s="55"/>
      <c r="O21" s="55"/>
      <c r="P21" s="52"/>
      <c r="Q21" s="52"/>
      <c r="R21" s="2"/>
      <c r="S21" s="52"/>
      <c r="T21" s="69"/>
      <c r="U21" s="67" t="str">
        <f ca="1" t="shared" si="5"/>
        <v/>
      </c>
      <c r="V21" s="68" t="str">
        <f ca="1" t="shared" si="6"/>
        <v/>
      </c>
      <c r="W21" s="5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</row>
    <row r="22" s="4" customFormat="1" customHeight="1" spans="1:16376">
      <c r="A22" s="5"/>
      <c r="B22" s="6"/>
      <c r="C22" s="5"/>
      <c r="D22" s="5"/>
      <c r="E22" s="5"/>
      <c r="F22" s="5"/>
      <c r="G22" s="5"/>
      <c r="H22" s="5"/>
      <c r="I22" s="5"/>
      <c r="J22" s="49"/>
      <c r="K22" s="52"/>
      <c r="L22" s="50"/>
      <c r="M22" s="52"/>
      <c r="N22" s="55"/>
      <c r="O22" s="55"/>
      <c r="P22" s="52"/>
      <c r="Q22" s="52"/>
      <c r="R22" s="2"/>
      <c r="S22" s="2"/>
      <c r="T22" s="10"/>
      <c r="U22" s="11"/>
      <c r="V22" s="11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</row>
    <row r="23" s="4" customFormat="1" customHeight="1" spans="1:16376">
      <c r="A23" s="5"/>
      <c r="B23" s="6"/>
      <c r="C23" s="5"/>
      <c r="D23" s="5"/>
      <c r="E23" s="5"/>
      <c r="F23" s="5"/>
      <c r="G23" s="5"/>
      <c r="H23" s="5"/>
      <c r="I23" s="5"/>
      <c r="J23" s="49"/>
      <c r="K23" s="52"/>
      <c r="L23" s="50"/>
      <c r="M23" s="52"/>
      <c r="N23" s="55"/>
      <c r="O23" s="55"/>
      <c r="P23" s="52"/>
      <c r="Q23" s="52"/>
      <c r="R23" s="2"/>
      <c r="S23" s="2"/>
      <c r="T23" s="10"/>
      <c r="U23" s="11"/>
      <c r="V23" s="11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</row>
    <row r="24" s="4" customFormat="1" customHeight="1" spans="1:16376">
      <c r="A24" s="5"/>
      <c r="B24" s="6"/>
      <c r="C24" s="5"/>
      <c r="D24" s="5"/>
      <c r="E24" s="5"/>
      <c r="F24" s="5"/>
      <c r="G24" s="5"/>
      <c r="H24" s="5"/>
      <c r="I24" s="5"/>
      <c r="J24" s="49"/>
      <c r="K24" s="52"/>
      <c r="L24" s="50"/>
      <c r="M24" s="52"/>
      <c r="N24" s="55"/>
      <c r="O24" s="55"/>
      <c r="P24" s="52"/>
      <c r="Q24" s="52"/>
      <c r="R24" s="2"/>
      <c r="S24" s="2"/>
      <c r="T24" s="10"/>
      <c r="U24" s="11"/>
      <c r="V24" s="11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</row>
    <row r="25" s="4" customFormat="1" customHeight="1" spans="1:16376">
      <c r="A25" s="5"/>
      <c r="B25" s="6"/>
      <c r="C25" s="5"/>
      <c r="D25" s="5"/>
      <c r="E25" s="5"/>
      <c r="F25" s="5"/>
      <c r="G25" s="5"/>
      <c r="H25" s="5"/>
      <c r="I25" s="5"/>
      <c r="J25" s="49"/>
      <c r="K25" s="52"/>
      <c r="L25" s="50"/>
      <c r="M25" s="52"/>
      <c r="N25" s="55"/>
      <c r="O25" s="55"/>
      <c r="P25" s="52"/>
      <c r="Q25" s="52"/>
      <c r="R25" s="2"/>
      <c r="S25" s="2"/>
      <c r="T25" s="10"/>
      <c r="U25" s="11"/>
      <c r="V25" s="11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</row>
    <row r="26" s="4" customFormat="1" customHeight="1" spans="1:16376">
      <c r="A26" s="5"/>
      <c r="B26" s="6"/>
      <c r="C26" s="5"/>
      <c r="D26" s="5"/>
      <c r="E26" s="5"/>
      <c r="F26" s="5"/>
      <c r="G26" s="5"/>
      <c r="H26" s="5"/>
      <c r="I26" s="5"/>
      <c r="J26" s="49"/>
      <c r="K26" s="52"/>
      <c r="L26" s="50"/>
      <c r="M26" s="52"/>
      <c r="N26" s="55"/>
      <c r="O26" s="55"/>
      <c r="P26" s="52"/>
      <c r="Q26" s="52"/>
      <c r="R26" s="2"/>
      <c r="S26" s="2"/>
      <c r="T26" s="10"/>
      <c r="U26" s="11"/>
      <c r="V26" s="11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</row>
    <row r="27" s="4" customFormat="1" customHeight="1" spans="1:16376">
      <c r="A27" s="5"/>
      <c r="B27" s="6"/>
      <c r="C27" s="5"/>
      <c r="D27" s="5"/>
      <c r="E27" s="5"/>
      <c r="F27" s="5"/>
      <c r="G27" s="5"/>
      <c r="H27" s="5"/>
      <c r="I27" s="5"/>
      <c r="J27" s="7"/>
      <c r="K27" s="7"/>
      <c r="L27" s="8"/>
      <c r="M27" s="7"/>
      <c r="N27" s="9"/>
      <c r="O27" s="9"/>
      <c r="P27" s="7"/>
      <c r="Q27" s="7"/>
      <c r="R27" s="2"/>
      <c r="S27" s="2"/>
      <c r="T27" s="10"/>
      <c r="U27" s="11"/>
      <c r="V27" s="11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</row>
  </sheetData>
  <mergeCells count="5">
    <mergeCell ref="B5:C5"/>
    <mergeCell ref="G5:H5"/>
    <mergeCell ref="S7:W7"/>
    <mergeCell ref="O3:O5"/>
    <mergeCell ref="B2:H3"/>
  </mergeCells>
  <conditionalFormatting sqref="J2:M5">
    <cfRule type="cellIs" dxfId="0" priority="1" operator="equal">
      <formula>0</formula>
    </cfRule>
  </conditionalFormatting>
  <conditionalFormatting sqref="N6:O1048576">
    <cfRule type="dataBar" priority="7">
      <dataBar>
        <cfvo type="min"/>
        <cfvo type="max"/>
        <color rgb="FFFFB577"/>
      </dataBar>
      <extLst>
        <ext xmlns:x14="http://schemas.microsoft.com/office/spreadsheetml/2009/9/main" uri="{B025F937-C7B1-47D3-B67F-A62EFF666E3E}">
          <x14:id>{a0647fc5-2b00-46bf-add2-c9cd7cd8403f}</x14:id>
        </ext>
      </extLst>
    </cfRule>
  </conditionalFormatting>
  <conditionalFormatting sqref="B8:H13">
    <cfRule type="expression" dxfId="1" priority="6">
      <formula>MONTH(B8)&lt;&gt;$E$5</formula>
    </cfRule>
  </conditionalFormatting>
  <dataValidations count="4">
    <dataValidation type="list" allowBlank="1" showInputMessage="1" showErrorMessage="1" sqref="B5:C5">
      <formula1>"2021,2022,2023,2024,2025,2026,2027"</formula1>
    </dataValidation>
    <dataValidation type="list" allowBlank="1" showInputMessage="1" showErrorMessage="1" sqref="E5">
      <formula1>"1,2,3,4,5,6,7,8,9,10,11,12"</formula1>
    </dataValidation>
    <dataValidation type="list" allowBlank="1" showInputMessage="1" showErrorMessage="1" sqref="M8:M27 M28:M1048576">
      <formula1>"P0,P1,P2"</formula1>
    </dataValidation>
    <dataValidation type="list" allowBlank="1" showInputMessage="1" showErrorMessage="1" sqref="O8:O27 O28:O1048576">
      <formula1>$P$3:$P$5</formula1>
    </dataValidation>
  </dataValidations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647fc5-2b00-46bf-add2-c9cd7cd840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N6:O1048576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2021-06-07T04:19:00Z</dcterms:created>
  <dcterms:modified xsi:type="dcterms:W3CDTF">2021-07-04T09:53:06Z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3469547403014ED49F8AB5DE925CAE16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v1.0_mb_lVWkclo5Vc3KYNepM2GycQ==</vt:lpwstr>
  </property>
</Properties>
</file>