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<sst xmlns="http://schemas.openxmlformats.org/spreadsheetml/2006/main" count="76" uniqueCount="26">
  <si>
    <t>ProjectProgressGantt Chart-Work Plan</t>
  </si>
  <si>
    <t>输入Project类别</t>
  </si>
  <si>
    <t>新品开发</t>
  </si>
  <si>
    <t>ProjectProgress查询</t>
  </si>
  <si>
    <t>Project Name</t>
  </si>
  <si>
    <t>Plan开始</t>
  </si>
  <si>
    <t>Plan结束</t>
  </si>
  <si>
    <t>DoneDays</t>
  </si>
  <si>
    <t>Actual开始</t>
  </si>
  <si>
    <t>Actual结束</t>
  </si>
  <si>
    <t>Completion %</t>
  </si>
  <si>
    <t>年</t>
  </si>
  <si>
    <t>月</t>
  </si>
  <si>
    <t>分类</t>
  </si>
  <si>
    <t>二</t>
  </si>
  <si>
    <t>三</t>
  </si>
  <si>
    <t>四</t>
  </si>
  <si>
    <t>五</t>
  </si>
  <si>
    <t>六</t>
  </si>
  <si>
    <t>日</t>
  </si>
  <si>
    <t>一</t>
  </si>
  <si>
    <t>User Product Testing</t>
  </si>
  <si>
    <t>ProductData Analysis</t>
  </si>
  <si>
    <t>Product Ad Spend</t>
  </si>
  <si>
    <t>Product发布</t>
  </si>
  <si>
    <t>新品2开发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</si>
</sst>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\/d"/>
    <numFmt numFmtId="177" formatCode="yyyy/m/d;@"/>
    <numFmt numFmtId="178" formatCode="d"/>
  </numFmts>
  <fonts count="32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b/>
      <sz val="28"/>
      <color theme="0"/>
      <name val="字魂45号-冰宇雅宋"/>
      <charset val="134"/>
    </font>
    <font>
      <b/>
      <sz val="24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12"/>
      <color theme="1" tint="0.15"/>
      <name val="字魂45号-冰宇雅宋"/>
      <charset val="134"/>
    </font>
    <font>
      <b/>
      <sz val="12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9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5"/>
        <bgColor indexed="64"/>
      </patternFill>
    </fill>
    <fill>
      <patternFill patternType="solid">
        <fgColor rgb="FFF3C8D2"/>
        <bgColor indexed="64"/>
      </patternFill>
    </fill>
    <fill>
      <gradientFill degree="90">
        <stop position="0">
          <color rgb="FFF7E8D8"/>
        </stop>
        <stop position="0.5">
          <color rgb="FFF3C8D2"/>
        </stop>
        <stop position="1">
          <color rgb="FFF7E8D8"/>
        </stop>
      </gradientFill>
    </fill>
    <fill>
      <gradientFill degree="90">
        <stop position="0">
          <color theme="0"/>
        </stop>
        <stop position="0.5">
          <color rgb="FFCED3D5"/>
        </stop>
        <stop position="1">
          <color theme="0"/>
        </stop>
      </gradient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theme="0" tint="-0.25"/>
      </left>
      <right style="hair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thin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thin">
        <color theme="0" tint="-0.25"/>
      </left>
      <right style="hair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thin">
        <color theme="0" tint="-0.2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25"/>
      </left>
      <right style="thin">
        <color theme="0" tint="-0.25"/>
      </right>
      <top style="thin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 style="thin">
        <color theme="0" tint="-0.25"/>
      </right>
      <top style="hair">
        <color theme="0" tint="-0.25"/>
      </top>
      <bottom style="thin">
        <color theme="0" tint="-0.25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1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12" borderId="20" applyNumberFormat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30" fillId="31" borderId="21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2" borderId="0" xfId="49" applyFont="1" applyFill="1">
      <alignment vertical="center"/>
    </xf>
    <xf numFmtId="0" fontId="3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176" fontId="3" fillId="0" borderId="0" xfId="49" applyNumberFormat="1" applyFont="1" applyAlignment="1">
      <alignment horizontal="center" vertical="center"/>
    </xf>
    <xf numFmtId="0" fontId="3" fillId="0" borderId="0" xfId="49" applyNumberFormat="1" applyFont="1" applyAlignment="1">
      <alignment horizontal="center" vertical="center"/>
    </xf>
    <xf numFmtId="0" fontId="3" fillId="3" borderId="0" xfId="49" applyFont="1" applyFill="1">
      <alignment vertical="center"/>
    </xf>
    <xf numFmtId="0" fontId="4" fillId="3" borderId="0" xfId="49" applyFont="1" applyFill="1" applyAlignment="1">
      <alignment horizontal="center"/>
    </xf>
    <xf numFmtId="0" fontId="5" fillId="3" borderId="0" xfId="49" applyFont="1" applyFill="1" applyAlignment="1">
      <alignment horizontal="center"/>
    </xf>
    <xf numFmtId="0" fontId="1" fillId="2" borderId="0" xfId="0" applyFont="1" applyFill="1"/>
    <xf numFmtId="0" fontId="6" fillId="3" borderId="0" xfId="0" applyFont="1" applyFill="1"/>
    <xf numFmtId="0" fontId="1" fillId="3" borderId="0" xfId="0" applyFont="1" applyFill="1"/>
    <xf numFmtId="0" fontId="7" fillId="3" borderId="0" xfId="49" applyFont="1" applyFill="1" applyAlignment="1">
      <alignment vertical="center" wrapText="1"/>
    </xf>
    <xf numFmtId="0" fontId="8" fillId="3" borderId="0" xfId="49" applyFont="1" applyFill="1" applyAlignment="1">
      <alignment vertical="center"/>
    </xf>
    <xf numFmtId="0" fontId="8" fillId="3" borderId="0" xfId="49" applyFont="1" applyFill="1" applyAlignment="1">
      <alignment horizontal="center" vertical="center"/>
    </xf>
    <xf numFmtId="0" fontId="7" fillId="4" borderId="0" xfId="49" applyFont="1" applyFill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8" fillId="3" borderId="2" xfId="49" applyFont="1" applyFill="1" applyBorder="1" applyAlignment="1">
      <alignment horizontal="center" vertical="center" wrapText="1"/>
    </xf>
    <xf numFmtId="177" fontId="6" fillId="3" borderId="3" xfId="49" applyNumberFormat="1" applyFont="1" applyFill="1" applyBorder="1" applyAlignment="1">
      <alignment horizontal="center" vertical="center" wrapText="1"/>
    </xf>
    <xf numFmtId="177" fontId="6" fillId="3" borderId="4" xfId="49" applyNumberFormat="1" applyFont="1" applyFill="1" applyBorder="1" applyAlignment="1">
      <alignment horizontal="center" vertical="center" wrapText="1"/>
    </xf>
    <xf numFmtId="0" fontId="6" fillId="3" borderId="4" xfId="49" applyNumberFormat="1" applyFont="1" applyFill="1" applyBorder="1" applyAlignment="1">
      <alignment horizontal="center" vertical="center"/>
    </xf>
    <xf numFmtId="177" fontId="8" fillId="3" borderId="0" xfId="49" applyNumberFormat="1" applyFont="1" applyFill="1" applyAlignment="1">
      <alignment horizontal="center" vertical="center" wrapText="1"/>
    </xf>
    <xf numFmtId="0" fontId="8" fillId="3" borderId="0" xfId="49" applyNumberFormat="1" applyFont="1" applyFill="1" applyAlignment="1">
      <alignment horizontal="center" vertical="center" wrapText="1"/>
    </xf>
    <xf numFmtId="177" fontId="8" fillId="2" borderId="0" xfId="49" applyNumberFormat="1" applyFont="1" applyFill="1" applyAlignment="1">
      <alignment horizontal="center" vertical="center" wrapText="1"/>
    </xf>
    <xf numFmtId="0" fontId="8" fillId="2" borderId="0" xfId="49" applyNumberFormat="1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/>
    </xf>
    <xf numFmtId="0" fontId="9" fillId="3" borderId="0" xfId="49" applyFont="1" applyFill="1" applyAlignment="1">
      <alignment horizontal="left" vertical="center"/>
    </xf>
    <xf numFmtId="176" fontId="10" fillId="2" borderId="0" xfId="49" applyNumberFormat="1" applyFont="1" applyFill="1" applyAlignment="1">
      <alignment horizontal="left" vertical="center"/>
    </xf>
    <xf numFmtId="0" fontId="10" fillId="5" borderId="0" xfId="49" applyNumberFormat="1" applyFont="1" applyFill="1" applyAlignment="1">
      <alignment horizontal="center" vertical="center"/>
    </xf>
    <xf numFmtId="177" fontId="10" fillId="2" borderId="0" xfId="49" applyNumberFormat="1" applyFont="1" applyFill="1" applyAlignment="1">
      <alignment horizontal="center" vertical="center"/>
    </xf>
    <xf numFmtId="0" fontId="10" fillId="2" borderId="0" xfId="49" applyNumberFormat="1" applyFont="1" applyFill="1" applyAlignment="1">
      <alignment horizontal="center" vertical="center"/>
    </xf>
    <xf numFmtId="0" fontId="11" fillId="3" borderId="0" xfId="49" applyFont="1" applyFill="1">
      <alignment vertical="center"/>
    </xf>
    <xf numFmtId="0" fontId="10" fillId="2" borderId="5" xfId="49" applyFont="1" applyFill="1" applyBorder="1" applyAlignment="1">
      <alignment horizontal="center" vertical="center" wrapText="1"/>
    </xf>
    <xf numFmtId="0" fontId="10" fillId="2" borderId="6" xfId="49" applyFont="1" applyFill="1" applyBorder="1" applyAlignment="1">
      <alignment horizontal="center" vertical="center"/>
    </xf>
    <xf numFmtId="0" fontId="10" fillId="2" borderId="6" xfId="49" applyFont="1" applyFill="1" applyBorder="1" applyAlignment="1">
      <alignment horizontal="center" vertical="center" wrapText="1"/>
    </xf>
    <xf numFmtId="0" fontId="10" fillId="2" borderId="7" xfId="49" applyFont="1" applyFill="1" applyBorder="1" applyAlignment="1">
      <alignment horizontal="center" vertical="center" wrapText="1"/>
    </xf>
    <xf numFmtId="0" fontId="10" fillId="2" borderId="8" xfId="49" applyFont="1" applyFill="1" applyBorder="1" applyAlignment="1">
      <alignment horizontal="center" vertical="center"/>
    </xf>
    <xf numFmtId="0" fontId="10" fillId="2" borderId="8" xfId="49" applyFont="1" applyFill="1" applyBorder="1" applyAlignment="1">
      <alignment horizontal="center" vertical="center" wrapText="1"/>
    </xf>
    <xf numFmtId="58" fontId="1" fillId="2" borderId="7" xfId="49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7" fontId="1" fillId="2" borderId="8" xfId="49" applyNumberFormat="1" applyFont="1" applyFill="1" applyBorder="1" applyAlignment="1">
      <alignment horizontal="center" vertical="center"/>
    </xf>
    <xf numFmtId="0" fontId="1" fillId="2" borderId="8" xfId="49" applyNumberFormat="1" applyFont="1" applyFill="1" applyBorder="1" applyAlignment="1">
      <alignment horizontal="center" vertical="center"/>
    </xf>
    <xf numFmtId="58" fontId="1" fillId="2" borderId="9" xfId="49" applyNumberFormat="1" applyFont="1" applyFill="1" applyBorder="1" applyAlignment="1">
      <alignment horizontal="center" vertical="center"/>
    </xf>
    <xf numFmtId="58" fontId="1" fillId="2" borderId="10" xfId="49" applyNumberFormat="1" applyFont="1" applyFill="1" applyBorder="1" applyAlignment="1">
      <alignment horizontal="center" vertical="center"/>
    </xf>
    <xf numFmtId="177" fontId="1" fillId="2" borderId="10" xfId="49" applyNumberFormat="1" applyFont="1" applyFill="1" applyBorder="1" applyAlignment="1">
      <alignment horizontal="center" vertical="center"/>
    </xf>
    <xf numFmtId="0" fontId="1" fillId="2" borderId="10" xfId="49" applyNumberFormat="1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176" fontId="3" fillId="2" borderId="0" xfId="49" applyNumberFormat="1" applyFont="1" applyFill="1" applyAlignment="1">
      <alignment horizontal="center" vertical="center"/>
    </xf>
    <xf numFmtId="0" fontId="3" fillId="2" borderId="0" xfId="49" applyNumberFormat="1" applyFont="1" applyFill="1" applyAlignment="1">
      <alignment horizontal="center" vertical="center"/>
    </xf>
    <xf numFmtId="0" fontId="3" fillId="3" borderId="0" xfId="49" applyFont="1" applyFill="1" applyAlignment="1">
      <alignment horizontal="center" vertical="center"/>
    </xf>
    <xf numFmtId="176" fontId="3" fillId="3" borderId="0" xfId="49" applyNumberFormat="1" applyFont="1" applyFill="1" applyAlignment="1">
      <alignment horizontal="center" vertical="center"/>
    </xf>
    <xf numFmtId="0" fontId="3" fillId="3" borderId="0" xfId="49" applyNumberFormat="1" applyFont="1" applyFill="1" applyAlignment="1">
      <alignment horizontal="center" vertical="center"/>
    </xf>
    <xf numFmtId="0" fontId="10" fillId="3" borderId="0" xfId="49" applyFont="1" applyFill="1" applyAlignment="1">
      <alignment horizontal="center" vertical="center"/>
    </xf>
    <xf numFmtId="0" fontId="8" fillId="3" borderId="11" xfId="49" applyFont="1" applyFill="1" applyBorder="1" applyAlignment="1">
      <alignment horizontal="center" vertical="center" wrapText="1"/>
    </xf>
    <xf numFmtId="0" fontId="7" fillId="3" borderId="0" xfId="49" applyFont="1" applyFill="1" applyBorder="1" applyAlignment="1">
      <alignment horizontal="center" vertical="center"/>
    </xf>
    <xf numFmtId="9" fontId="6" fillId="3" borderId="4" xfId="49" applyNumberFormat="1" applyFont="1" applyFill="1" applyBorder="1" applyAlignment="1">
      <alignment horizontal="center" vertical="center"/>
    </xf>
    <xf numFmtId="9" fontId="7" fillId="3" borderId="0" xfId="49" applyNumberFormat="1" applyFont="1" applyFill="1" applyBorder="1" applyAlignment="1">
      <alignment horizontal="center" vertical="center" wrapText="1"/>
    </xf>
    <xf numFmtId="9" fontId="8" fillId="3" borderId="0" xfId="49" applyNumberFormat="1" applyFont="1" applyFill="1" applyAlignment="1">
      <alignment horizontal="center" vertical="center" wrapText="1"/>
    </xf>
    <xf numFmtId="9" fontId="8" fillId="2" borderId="0" xfId="49" applyNumberFormat="1" applyFont="1" applyFill="1" applyAlignment="1">
      <alignment horizontal="center" vertical="center" wrapText="1"/>
    </xf>
    <xf numFmtId="0" fontId="8" fillId="2" borderId="0" xfId="49" applyFont="1" applyFill="1" applyAlignment="1">
      <alignment horizontal="center" vertical="center"/>
    </xf>
    <xf numFmtId="0" fontId="10" fillId="2" borderId="0" xfId="49" applyFont="1" applyFill="1" applyAlignment="1">
      <alignment horizontal="center" vertical="center"/>
    </xf>
    <xf numFmtId="0" fontId="10" fillId="2" borderId="0" xfId="49" applyNumberFormat="1" applyFont="1" applyFill="1" applyAlignment="1">
      <alignment horizontal="left" vertical="center"/>
    </xf>
    <xf numFmtId="0" fontId="10" fillId="6" borderId="0" xfId="49" applyNumberFormat="1" applyFont="1" applyFill="1" applyAlignment="1">
      <alignment horizontal="center" vertical="center"/>
    </xf>
    <xf numFmtId="9" fontId="10" fillId="2" borderId="0" xfId="49" applyNumberFormat="1" applyFont="1" applyFill="1" applyAlignment="1">
      <alignment horizontal="center" vertical="center"/>
    </xf>
    <xf numFmtId="176" fontId="10" fillId="2" borderId="6" xfId="49" applyNumberFormat="1" applyFont="1" applyFill="1" applyBorder="1" applyAlignment="1">
      <alignment horizontal="center" vertical="center"/>
    </xf>
    <xf numFmtId="178" fontId="10" fillId="2" borderId="8" xfId="49" applyNumberFormat="1" applyFont="1" applyFill="1" applyBorder="1" applyAlignment="1">
      <alignment horizontal="center" vertical="center"/>
    </xf>
    <xf numFmtId="9" fontId="1" fillId="2" borderId="8" xfId="49" applyNumberFormat="1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/>
    </xf>
    <xf numFmtId="9" fontId="1" fillId="2" borderId="10" xfId="49" applyNumberFormat="1" applyFont="1" applyFill="1" applyBorder="1" applyAlignment="1">
      <alignment horizontal="center" vertical="center" wrapText="1"/>
    </xf>
    <xf numFmtId="0" fontId="3" fillId="2" borderId="10" xfId="49" applyFont="1" applyFill="1" applyBorder="1" applyAlignment="1">
      <alignment horizontal="center" vertical="center"/>
    </xf>
    <xf numFmtId="0" fontId="10" fillId="2" borderId="0" xfId="49" applyFont="1" applyFill="1" applyAlignment="1">
      <alignment horizontal="left" vertical="center"/>
    </xf>
    <xf numFmtId="0" fontId="10" fillId="3" borderId="0" xfId="0" applyFont="1" applyFill="1"/>
    <xf numFmtId="0" fontId="10" fillId="2" borderId="0" xfId="0" applyFont="1" applyFill="1"/>
    <xf numFmtId="0" fontId="2" fillId="3" borderId="0" xfId="49" applyFont="1" applyFill="1" applyAlignment="1">
      <alignment horizontal="left" vertical="center"/>
    </xf>
    <xf numFmtId="176" fontId="10" fillId="2" borderId="12" xfId="49" applyNumberFormat="1" applyFont="1" applyFill="1" applyBorder="1" applyAlignment="1">
      <alignment horizontal="center" vertical="center"/>
    </xf>
    <xf numFmtId="178" fontId="10" fillId="2" borderId="13" xfId="49" applyNumberFormat="1" applyFont="1" applyFill="1" applyBorder="1" applyAlignment="1">
      <alignment horizontal="center" vertical="center"/>
    </xf>
    <xf numFmtId="0" fontId="3" fillId="2" borderId="13" xfId="49" applyFont="1" applyFill="1" applyBorder="1" applyAlignment="1">
      <alignment horizontal="center" vertical="center"/>
    </xf>
    <xf numFmtId="0" fontId="3" fillId="2" borderId="14" xfId="49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dxfs count="3">
    <dxf>
      <fill>
        <patternFill patternType="solid">
          <bgColor theme="6" tint="0.8"/>
        </patternFill>
      </fill>
    </dxf>
    <dxf>
      <fill>
        <gradientFill degree="90">
          <stop position="0">
            <color theme="0"/>
          </stop>
          <stop position="0.5">
            <color theme="0" tint="-0.25"/>
          </stop>
          <stop position="1">
            <color theme="0"/>
          </stop>
        </gradientFill>
      </fill>
      <border>
        <left/>
        <right/>
        <top style="thin">
          <color theme="0"/>
        </top>
        <bottom style="thin">
          <color theme="0"/>
        </bottom>
      </border>
    </dxf>
    <dxf>
      <fill>
        <gradientFill degree="90">
          <stop position="0">
            <color rgb="FFF7E8D8"/>
          </stop>
          <stop position="0.5">
            <color rgb="FFEA9FAF"/>
          </stop>
          <stop position="1">
            <color rgb="FFF7E8D8"/>
          </stop>
        </gradientFill>
      </fill>
      <border>
        <left/>
        <right/>
        <top style="thin">
          <color theme="0"/>
        </top>
        <bottom style="thin">
          <color theme="0"/>
        </bottom>
      </border>
    </dxf>
  </dxfs>
  <tableStyles count="0" defaultTableStyle="TableStyleMedium2" defaultPivotStyle="PivotStyleMedium9"/>
  <colors>
    <mruColors>
      <color rgb="00D998AD"/>
      <color rgb="00EA9FAF"/>
      <color rgb="00EBC7A0"/>
      <color rgb="00F7E8D8"/>
      <color rgb="0002101B"/>
      <color rgb="00C3C3C3"/>
      <color rgb="007B888F"/>
      <color rgb="00ADB5B9"/>
      <color rgb="00CED3D5"/>
      <color rgb="00F3C8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Completion %数据看板</a:t>
            </a:r>
            <a:endParaRPr b="1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91614027445"/>
          <c:y val="0.17228982300885"/>
          <c:w val="0.83156175125245"/>
          <c:h val="0.772676991150443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'1'!$E$7:$E$10</c:f>
              <c:strCache>
                <c:ptCount val="4"/>
                <c:pt idx="0" c:formatCode="yyyy/m/d;@">
                  <c:v>User Product Testing</c:v>
                </c:pt>
                <c:pt idx="1" c:formatCode="yyyy/m/d;@">
                  <c:v>ProductData Analysis</c:v>
                </c:pt>
                <c:pt idx="2" c:formatCode="yyyy/m/d;@">
                  <c:v>Product Ad Spend</c:v>
                </c:pt>
                <c:pt idx="3" c:formatCode="yyyy/m/d;@">
                  <c:v>Product发布</c:v>
                </c:pt>
              </c:strCache>
            </c:strRef>
          </c:cat>
          <c:val>
            <c:numRef>
              <c:f>'1'!$M$7:$M$10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cap="none" spc="0" normalizeH="0" baseline="0">
                    <a:solidFill>
                      <a:srgbClr val="02101B"/>
                    </a:solidFill>
                    <a:uFill>
                      <a:solidFill>
                        <a:schemeClr val="bg1"/>
                      </a:solidFill>
                    </a:u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'1'!$E$7:$E$10</c:f>
              <c:strCache>
                <c:ptCount val="4"/>
                <c:pt idx="0" c:formatCode="yyyy/m/d;@">
                  <c:v>User Product Testing</c:v>
                </c:pt>
                <c:pt idx="1" c:formatCode="yyyy/m/d;@">
                  <c:v>ProductData Analysis</c:v>
                </c:pt>
                <c:pt idx="2" c:formatCode="yyyy/m/d;@">
                  <c:v>Product Ad Spend</c:v>
                </c:pt>
                <c:pt idx="3" c:formatCode="yyyy/m/d;@">
                  <c:v>Product发布</c:v>
                </c:pt>
              </c:strCache>
            </c:strRef>
          </c:cat>
          <c:val>
            <c:numRef>
              <c:f>'1'!$L$7:$L$10</c:f>
              <c:numCache>
                <c:formatCode>0%</c:formatCode>
                <c:ptCount val="4"/>
                <c:pt idx="0">
                  <c:v>0.6</c:v>
                </c:pt>
                <c:pt idx="1">
                  <c:v>0.7</c:v>
                </c:pt>
                <c:pt idx="2">
                  <c:v>0.5</c:v>
                </c:pt>
                <c:pt idx="3">
                  <c:v>0.9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3"/>
        <c:overlap val="100"/>
        <c:axId val="839240234"/>
        <c:axId val="394906851"/>
      </c:barChart>
      <c:catAx>
        <c:axId val="839240234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94906851"/>
        <c:crosses val="autoZero"/>
        <c:auto val="1"/>
        <c:lblAlgn val="ctr"/>
        <c:lblOffset val="100"/>
        <c:noMultiLvlLbl val="0"/>
      </c:catAx>
      <c:valAx>
        <c:axId val="394906851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3924023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196850</xdr:colOff>
      <xdr:row>4</xdr:row>
      <xdr:rowOff>102235</xdr:rowOff>
    </xdr:from>
    <xdr:to>
      <xdr:col>44</xdr:col>
      <xdr:colOff>3810</xdr:colOff>
      <xdr:row>10</xdr:row>
      <xdr:rowOff>160020</xdr:rowOff>
    </xdr:to>
    <xdr:graphicFrame>
      <xdr:nvGraphicFramePr>
        <xdr:cNvPr id="4" name="图表 3"/>
        <xdr:cNvGraphicFramePr/>
      </xdr:nvGraphicFramePr>
      <xdr:xfrm>
        <a:off x="7145655" y="1372235"/>
        <a:ext cx="5948680" cy="1975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S29"/>
  <sheetViews>
    <sheetView showGridLines="0" tabSelected="1" topLeftCell="A2" workbookViewId="0">
      <selection activeCell="AH19" sqref="AH19"/>
    </sheetView>
  </sheetViews>
  <sheetFormatPr defaultColWidth="4.66666666666667" defaultRowHeight="13.5" customHeight="1"/>
  <cols>
    <col min="1" max="1" width="1.5" style="3" customWidth="1"/>
    <col min="2" max="2" width="1.75" style="3" customWidth="1"/>
    <col min="3" max="3" width="1.62962962962963" style="4" customWidth="1"/>
    <col min="4" max="4" width="10.8796296296296" style="5" customWidth="1"/>
    <col min="5" max="5" width="16.5" style="5" customWidth="1"/>
    <col min="6" max="6" width="12.3796296296296" style="6" customWidth="1"/>
    <col min="7" max="7" width="11.5" style="7" customWidth="1"/>
    <col min="8" max="8" width="5.25" style="6" customWidth="1"/>
    <col min="9" max="10" width="12.6296296296296" style="6" customWidth="1"/>
    <col min="11" max="11" width="6.25" style="6" customWidth="1"/>
    <col min="12" max="12" width="8.5" style="6" customWidth="1"/>
    <col min="13" max="44" width="2.7962962962963" style="4" customWidth="1"/>
    <col min="45" max="45" width="1.62962962962963" style="4" customWidth="1"/>
    <col min="46" max="46" width="1.37962962962963" style="4" customWidth="1"/>
    <col min="47" max="16347" width="2.7962962962963" style="4" customWidth="1"/>
    <col min="16348" max="16348" width="4.66666666666667" style="4"/>
    <col min="16349" max="16349" width="2.7962962962963" style="4"/>
    <col min="16350" max="16384" width="4.66666666666667" style="4"/>
  </cols>
  <sheetData>
    <row r="1" ht="7" customHeight="1"/>
    <row r="2" ht="9" customHeight="1"/>
    <row r="3" ht="61" customHeight="1" spans="2:45">
      <c r="B3" s="8"/>
      <c r="C3" s="8"/>
      <c r="D3" s="9" t="s">
        <v>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8"/>
      <c r="AS3" s="8"/>
    </row>
    <row r="4" s="1" customFormat="1" ht="23" customHeight="1" spans="1:45">
      <c r="A4" s="3"/>
      <c r="B4" s="8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8"/>
      <c r="AS4" s="13"/>
    </row>
    <row r="5" s="1" customFormat="1" ht="36" customHeight="1" spans="1:45">
      <c r="A5" s="11"/>
      <c r="B5" s="12"/>
      <c r="C5" s="13"/>
      <c r="D5" s="14"/>
      <c r="E5" s="15" t="s">
        <v>1</v>
      </c>
      <c r="F5" s="16" t="s">
        <v>2</v>
      </c>
      <c r="G5" s="16"/>
      <c r="H5" s="16"/>
      <c r="I5" s="16"/>
      <c r="J5" s="16"/>
      <c r="K5" s="16"/>
      <c r="L5" s="1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13"/>
      <c r="AS5" s="13"/>
    </row>
    <row r="6" s="1" customFormat="1" ht="35" customHeight="1" spans="1:45">
      <c r="A6" s="11"/>
      <c r="B6" s="12"/>
      <c r="C6" s="13"/>
      <c r="D6" s="17" t="s">
        <v>3</v>
      </c>
      <c r="E6" s="18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7</v>
      </c>
      <c r="L6" s="55" t="s">
        <v>10</v>
      </c>
      <c r="M6" s="56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13"/>
      <c r="AS6" s="13"/>
    </row>
    <row r="7" s="1" customFormat="1" ht="20" customHeight="1" spans="1:45">
      <c r="A7" s="11"/>
      <c r="B7" s="12"/>
      <c r="C7" s="13"/>
      <c r="D7" s="17"/>
      <c r="E7" s="20" t="str">
        <f t="array" ref="E7">INDEX($D:$L,SMALL(IF($D$17:$D$1194=$F$5,ROW($17:$1194),1000),ROW(B1)),2)</f>
        <v>User Product Testing</v>
      </c>
      <c r="F7" s="21">
        <f t="array" ref="F7">INDEX($D:$L,SMALL(IF($D$17:$D$1194=$F$5,ROW($17:$1194),1000),ROW(E1)),3)</f>
        <v>44317</v>
      </c>
      <c r="G7" s="21">
        <f t="array" ref="G7">INDEX($D:$L,SMALL(IF($D$17:$D$1194=$F$5,ROW($17:$1194),1000),ROW(F1)),4)</f>
        <v>44322</v>
      </c>
      <c r="H7" s="22">
        <f t="array" ref="H7">INDEX($D:$L,SMALL(IF($D$17:$D$1194=$F$5,ROW($17:$1194),1000),ROW(G1)),5)</f>
        <v>5</v>
      </c>
      <c r="I7" s="21">
        <f t="array" ref="I7">INDEX($D:$L,SMALL(IF($D$17:$D$1194=$F$5,ROW($17:$1194),1000),ROW(H1)),6)</f>
        <v>44319</v>
      </c>
      <c r="J7" s="21">
        <f t="array" ref="J7">INDEX($D:$L,SMALL(IF($D$17:$D$1194=$F$5,ROW($17:$1194),1000),ROW(I1)),7)</f>
        <v>44323</v>
      </c>
      <c r="K7" s="22">
        <f t="array" ref="K7">INDEX($D:$L,SMALL(IF($D$17:$D$1194=$F$5,ROW($17:$1194),1000),ROW(J1)),8)</f>
        <v>4</v>
      </c>
      <c r="L7" s="57">
        <f t="array" ref="L7">INDEX($D:$L,SMALL(IF($D$17:$D$1194=$F$5,ROW($17:$1194),1000),ROW(K1)),9)</f>
        <v>0.6</v>
      </c>
      <c r="M7" s="58">
        <v>1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13"/>
      <c r="AS7" s="13"/>
    </row>
    <row r="8" s="1" customFormat="1" ht="20" customHeight="1" spans="1:45">
      <c r="A8" s="11"/>
      <c r="B8" s="12"/>
      <c r="C8" s="13"/>
      <c r="D8" s="17"/>
      <c r="E8" s="20" t="str">
        <f t="array" ref="E8">INDEX($D:$L,SMALL(IF($D$17:$D$1194=$F$5,ROW($17:$1194),1000),ROW(B2)),2)</f>
        <v>ProductData Analysis</v>
      </c>
      <c r="F8" s="21">
        <f t="array" ref="F8">INDEX($D:$L,SMALL(IF($D$17:$D$1194=$F$5,ROW($17:$1194),1000),ROW(E2)),3)</f>
        <v>44318</v>
      </c>
      <c r="G8" s="21">
        <f t="array" ref="G8">INDEX($D:$L,SMALL(IF($D$17:$D$1194=$F$5,ROW($17:$1194),1000),ROW(F2)),4)</f>
        <v>44324</v>
      </c>
      <c r="H8" s="22">
        <f t="array" ref="H8">INDEX($D:$L,SMALL(IF($D$17:$D$1194=$F$5,ROW($17:$1194),1000),ROW(G2)),5)</f>
        <v>6</v>
      </c>
      <c r="I8" s="21">
        <f t="array" ref="I8">INDEX($D:$L,SMALL(IF($D$17:$D$1194=$F$5,ROW($17:$1194),1000),ROW(H2)),6)</f>
        <v>44321</v>
      </c>
      <c r="J8" s="21">
        <f t="array" ref="J8">INDEX($D:$L,SMALL(IF($D$17:$D$1194=$F$5,ROW($17:$1194),1000),ROW(I2)),7)</f>
        <v>44325</v>
      </c>
      <c r="K8" s="22">
        <f t="array" ref="K8">INDEX($D:$L,SMALL(IF($D$17:$D$1194=$F$5,ROW($17:$1194),1000),ROW(J2)),8)</f>
        <v>4</v>
      </c>
      <c r="L8" s="57">
        <f t="array" ref="L8">INDEX($D:$L,SMALL(IF($D$17:$D$1194=$F$5,ROW($17:$1194),1000),ROW(K2)),9)</f>
        <v>0.7</v>
      </c>
      <c r="M8" s="58">
        <v>1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13"/>
      <c r="AS8" s="13"/>
    </row>
    <row r="9" s="1" customFormat="1" ht="20" customHeight="1" spans="1:45">
      <c r="A9" s="11"/>
      <c r="B9" s="12"/>
      <c r="C9" s="13"/>
      <c r="D9" s="17"/>
      <c r="E9" s="20" t="str">
        <f t="array" ref="E9">INDEX($D:$L,SMALL(IF($D$17:$D$1194=$F$5,ROW($17:$1194),1000),ROW(B3)),2)</f>
        <v>Product Ad Spend</v>
      </c>
      <c r="F9" s="21">
        <f t="array" ref="F9">INDEX($D:$L,SMALL(IF($D$17:$D$1194=$F$5,ROW($17:$1194),1000),ROW(E3)),3)</f>
        <v>44319</v>
      </c>
      <c r="G9" s="21">
        <f t="array" ref="G9">INDEX($D:$L,SMALL(IF($D$17:$D$1194=$F$5,ROW($17:$1194),1000),ROW(F3)),4)</f>
        <v>44326</v>
      </c>
      <c r="H9" s="22">
        <f t="array" ref="H9">INDEX($D:$L,SMALL(IF($D$17:$D$1194=$F$5,ROW($17:$1194),1000),ROW(G3)),5)</f>
        <v>7</v>
      </c>
      <c r="I9" s="21">
        <f t="array" ref="I9">INDEX($D:$L,SMALL(IF($D$17:$D$1194=$F$5,ROW($17:$1194),1000),ROW(H3)),6)</f>
        <v>44320</v>
      </c>
      <c r="J9" s="21">
        <f t="array" ref="J9">INDEX($D:$L,SMALL(IF($D$17:$D$1194=$F$5,ROW($17:$1194),1000),ROW(I3)),7)</f>
        <v>44326</v>
      </c>
      <c r="K9" s="22">
        <f t="array" ref="K9">INDEX($D:$L,SMALL(IF($D$17:$D$1194=$F$5,ROW($17:$1194),1000),ROW(J3)),8)</f>
        <v>6</v>
      </c>
      <c r="L9" s="57">
        <f t="array" ref="L9">INDEX($D:$L,SMALL(IF($D$17:$D$1194=$F$5,ROW($17:$1194),1000),ROW(K3)),9)</f>
        <v>0.5</v>
      </c>
      <c r="M9" s="58">
        <v>1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13"/>
      <c r="AS9" s="13"/>
    </row>
    <row r="10" s="1" customFormat="1" ht="20" customHeight="1" spans="1:45">
      <c r="A10" s="11"/>
      <c r="B10" s="12"/>
      <c r="C10" s="13"/>
      <c r="D10" s="17"/>
      <c r="E10" s="20" t="str">
        <f t="array" ref="E10">INDEX($D:$L,SMALL(IF($D$17:$D$1194=$F$5,ROW($17:$1194),1000),ROW(B4)),2)</f>
        <v>Product发布</v>
      </c>
      <c r="F10" s="21">
        <f t="array" ref="F10">INDEX($D:$L,SMALL(IF($D$17:$D$1194=$F$5,ROW($17:$1194),1000),ROW(E4)),3)</f>
        <v>44320</v>
      </c>
      <c r="G10" s="21">
        <f t="array" ref="G10">INDEX($D:$L,SMALL(IF($D$17:$D$1194=$F$5,ROW($17:$1194),1000),ROW(F4)),4)</f>
        <v>44328</v>
      </c>
      <c r="H10" s="22">
        <f t="array" ref="H10">INDEX($D:$L,SMALL(IF($D$17:$D$1194=$F$5,ROW($17:$1194),1000),ROW(G4)),5)</f>
        <v>8</v>
      </c>
      <c r="I10" s="21">
        <f t="array" ref="I10">INDEX($D:$L,SMALL(IF($D$17:$D$1194=$F$5,ROW($17:$1194),1000),ROW(H4)),6)</f>
        <v>44322</v>
      </c>
      <c r="J10" s="21">
        <f t="array" ref="J10">INDEX($D:$L,SMALL(IF($D$17:$D$1194=$F$5,ROW($17:$1194),1000),ROW(I4)),7)</f>
        <v>44329</v>
      </c>
      <c r="K10" s="22">
        <f t="array" ref="K10">INDEX($D:$L,SMALL(IF($D$17:$D$1194=$F$5,ROW($17:$1194),1000),ROW(J4)),8)</f>
        <v>7</v>
      </c>
      <c r="L10" s="57">
        <f t="array" ref="L10">INDEX($D:$L,SMALL(IF($D$17:$D$1194=$F$5,ROW($17:$1194),1000),ROW(K4)),9)</f>
        <v>0.9</v>
      </c>
      <c r="M10" s="58">
        <v>1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13"/>
      <c r="AS10" s="13"/>
    </row>
    <row r="11" s="1" customFormat="1" ht="14" customHeight="1" spans="1:45">
      <c r="A11" s="11"/>
      <c r="B11" s="12"/>
      <c r="C11" s="13"/>
      <c r="D11" s="23"/>
      <c r="E11" s="23"/>
      <c r="F11" s="23"/>
      <c r="G11" s="24"/>
      <c r="H11" s="23"/>
      <c r="I11" s="23"/>
      <c r="J11" s="24"/>
      <c r="K11" s="59"/>
      <c r="L11" s="1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13"/>
      <c r="AS11" s="13"/>
    </row>
    <row r="12" s="1" customFormat="1" ht="14" customHeight="1" spans="1:45">
      <c r="A12" s="11"/>
      <c r="B12" s="12"/>
      <c r="C12" s="11"/>
      <c r="D12" s="25"/>
      <c r="E12" s="25"/>
      <c r="F12" s="25"/>
      <c r="G12" s="26"/>
      <c r="H12" s="25"/>
      <c r="I12" s="25"/>
      <c r="J12" s="26"/>
      <c r="K12" s="60"/>
      <c r="L12" s="61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11"/>
      <c r="AS12" s="13"/>
    </row>
    <row r="13" s="2" customFormat="1" ht="22" customHeight="1" spans="1:45">
      <c r="A13" s="27"/>
      <c r="B13" s="28"/>
      <c r="C13" s="27"/>
      <c r="D13" s="29"/>
      <c r="E13" s="29"/>
      <c r="F13" s="29"/>
      <c r="G13" s="30"/>
      <c r="H13" s="30"/>
      <c r="I13" s="63" t="s">
        <v>5</v>
      </c>
      <c r="J13" s="63"/>
      <c r="K13" s="64"/>
      <c r="L13" s="64"/>
      <c r="M13" s="63" t="s">
        <v>8</v>
      </c>
      <c r="N13" s="63"/>
      <c r="O13" s="63"/>
      <c r="P13" s="63"/>
      <c r="Q13" s="63"/>
      <c r="R13" s="63"/>
      <c r="S13" s="63"/>
      <c r="T13" s="63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62">
        <v>2021</v>
      </c>
      <c r="AF13" s="62"/>
      <c r="AG13" s="62"/>
      <c r="AH13" s="62"/>
      <c r="AI13" s="32" t="s">
        <v>11</v>
      </c>
      <c r="AJ13" s="32"/>
      <c r="AK13" s="32">
        <v>5</v>
      </c>
      <c r="AL13" s="32"/>
      <c r="AM13" s="32" t="s">
        <v>12</v>
      </c>
      <c r="AN13" s="32"/>
      <c r="AO13" s="72"/>
      <c r="AP13" s="72"/>
      <c r="AQ13" s="72"/>
      <c r="AR13" s="27"/>
      <c r="AS13" s="75"/>
    </row>
    <row r="14" s="2" customFormat="1" ht="6" customHeight="1" spans="1:45">
      <c r="A14" s="27"/>
      <c r="B14" s="28"/>
      <c r="C14" s="27"/>
      <c r="D14" s="29"/>
      <c r="E14" s="29"/>
      <c r="F14" s="31"/>
      <c r="G14" s="32"/>
      <c r="H14" s="32"/>
      <c r="I14" s="32"/>
      <c r="J14" s="32"/>
      <c r="K14" s="65"/>
      <c r="L14" s="32"/>
      <c r="M14" s="32"/>
      <c r="N14" s="32"/>
      <c r="O14" s="32"/>
      <c r="P14" s="32"/>
      <c r="Q14" s="32"/>
      <c r="R14" s="3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62"/>
      <c r="AF14" s="62"/>
      <c r="AG14" s="62"/>
      <c r="AH14" s="62"/>
      <c r="AI14" s="32"/>
      <c r="AJ14" s="32"/>
      <c r="AK14" s="32"/>
      <c r="AL14" s="32"/>
      <c r="AM14" s="32"/>
      <c r="AN14" s="32"/>
      <c r="AO14" s="72"/>
      <c r="AP14" s="72"/>
      <c r="AQ14" s="72"/>
      <c r="AR14" s="27"/>
      <c r="AS14" s="75"/>
    </row>
    <row r="15" ht="24" customHeight="1" spans="2:45">
      <c r="B15" s="33"/>
      <c r="C15" s="3"/>
      <c r="D15" s="34" t="s">
        <v>13</v>
      </c>
      <c r="E15" s="35" t="s">
        <v>4</v>
      </c>
      <c r="F15" s="36" t="s">
        <v>5</v>
      </c>
      <c r="G15" s="36" t="s">
        <v>6</v>
      </c>
      <c r="H15" s="36" t="s">
        <v>7</v>
      </c>
      <c r="I15" s="36" t="s">
        <v>8</v>
      </c>
      <c r="J15" s="36" t="s">
        <v>9</v>
      </c>
      <c r="K15" s="36" t="s">
        <v>7</v>
      </c>
      <c r="L15" s="36" t="s">
        <v>10</v>
      </c>
      <c r="M15" s="66" t="s">
        <v>14</v>
      </c>
      <c r="N15" s="66" t="s">
        <v>15</v>
      </c>
      <c r="O15" s="66" t="s">
        <v>16</v>
      </c>
      <c r="P15" s="66" t="s">
        <v>17</v>
      </c>
      <c r="Q15" s="66" t="s">
        <v>18</v>
      </c>
      <c r="R15" s="66" t="s">
        <v>19</v>
      </c>
      <c r="S15" s="66" t="s">
        <v>20</v>
      </c>
      <c r="T15" s="66" t="s">
        <v>14</v>
      </c>
      <c r="U15" s="66" t="s">
        <v>15</v>
      </c>
      <c r="V15" s="66" t="s">
        <v>16</v>
      </c>
      <c r="W15" s="66" t="s">
        <v>17</v>
      </c>
      <c r="X15" s="66" t="s">
        <v>18</v>
      </c>
      <c r="Y15" s="66" t="s">
        <v>19</v>
      </c>
      <c r="Z15" s="66" t="s">
        <v>20</v>
      </c>
      <c r="AA15" s="66" t="s">
        <v>14</v>
      </c>
      <c r="AB15" s="66" t="s">
        <v>15</v>
      </c>
      <c r="AC15" s="66" t="s">
        <v>16</v>
      </c>
      <c r="AD15" s="66" t="s">
        <v>17</v>
      </c>
      <c r="AE15" s="66" t="s">
        <v>18</v>
      </c>
      <c r="AF15" s="66" t="s">
        <v>19</v>
      </c>
      <c r="AG15" s="66" t="s">
        <v>20</v>
      </c>
      <c r="AH15" s="66" t="s">
        <v>14</v>
      </c>
      <c r="AI15" s="66" t="s">
        <v>15</v>
      </c>
      <c r="AJ15" s="66" t="s">
        <v>16</v>
      </c>
      <c r="AK15" s="66" t="s">
        <v>17</v>
      </c>
      <c r="AL15" s="66" t="s">
        <v>18</v>
      </c>
      <c r="AM15" s="66" t="s">
        <v>19</v>
      </c>
      <c r="AN15" s="66" t="s">
        <v>20</v>
      </c>
      <c r="AO15" s="66" t="s">
        <v>14</v>
      </c>
      <c r="AP15" s="66" t="s">
        <v>15</v>
      </c>
      <c r="AQ15" s="76" t="s">
        <v>16</v>
      </c>
      <c r="AR15" s="3"/>
      <c r="AS15" s="8"/>
    </row>
    <row r="16" ht="24" customHeight="1" spans="2:45">
      <c r="B16" s="33"/>
      <c r="C16" s="3"/>
      <c r="D16" s="37"/>
      <c r="E16" s="38"/>
      <c r="F16" s="39"/>
      <c r="G16" s="39"/>
      <c r="H16" s="39"/>
      <c r="I16" s="39"/>
      <c r="J16" s="39"/>
      <c r="K16" s="39"/>
      <c r="L16" s="39"/>
      <c r="M16" s="67">
        <f>IF(MONTH(DATE($AE$13,$AK$13,COLUMN(A1)))=$AK$13,DATE($AE$13,$AK$13,COLUMN(A1)),"")</f>
        <v>44317</v>
      </c>
      <c r="N16" s="67">
        <f t="shared" ref="N16:AQ16" si="0">IF(MONTH(DATE($AE$13,$AK$13,COLUMN(B1)))=$AK$13,DATE($AE$13,$AK$13,COLUMN(B1)),"")</f>
        <v>44318</v>
      </c>
      <c r="O16" s="67">
        <f t="shared" si="0"/>
        <v>44319</v>
      </c>
      <c r="P16" s="67">
        <f t="shared" si="0"/>
        <v>44320</v>
      </c>
      <c r="Q16" s="67">
        <f t="shared" si="0"/>
        <v>44321</v>
      </c>
      <c r="R16" s="67">
        <f t="shared" si="0"/>
        <v>44322</v>
      </c>
      <c r="S16" s="67">
        <f t="shared" si="0"/>
        <v>44323</v>
      </c>
      <c r="T16" s="67">
        <f t="shared" si="0"/>
        <v>44324</v>
      </c>
      <c r="U16" s="67">
        <f t="shared" si="0"/>
        <v>44325</v>
      </c>
      <c r="V16" s="67">
        <f t="shared" si="0"/>
        <v>44326</v>
      </c>
      <c r="W16" s="67">
        <f t="shared" si="0"/>
        <v>44327</v>
      </c>
      <c r="X16" s="67">
        <f t="shared" si="0"/>
        <v>44328</v>
      </c>
      <c r="Y16" s="67">
        <f t="shared" si="0"/>
        <v>44329</v>
      </c>
      <c r="Z16" s="67">
        <f t="shared" si="0"/>
        <v>44330</v>
      </c>
      <c r="AA16" s="67">
        <f t="shared" si="0"/>
        <v>44331</v>
      </c>
      <c r="AB16" s="67">
        <f t="shared" si="0"/>
        <v>44332</v>
      </c>
      <c r="AC16" s="67">
        <f t="shared" si="0"/>
        <v>44333</v>
      </c>
      <c r="AD16" s="67">
        <f t="shared" si="0"/>
        <v>44334</v>
      </c>
      <c r="AE16" s="67">
        <f t="shared" si="0"/>
        <v>44335</v>
      </c>
      <c r="AF16" s="67">
        <f t="shared" si="0"/>
        <v>44336</v>
      </c>
      <c r="AG16" s="67">
        <f t="shared" si="0"/>
        <v>44337</v>
      </c>
      <c r="AH16" s="67">
        <f t="shared" si="0"/>
        <v>44338</v>
      </c>
      <c r="AI16" s="67">
        <f t="shared" si="0"/>
        <v>44339</v>
      </c>
      <c r="AJ16" s="67">
        <f t="shared" si="0"/>
        <v>44340</v>
      </c>
      <c r="AK16" s="67">
        <f t="shared" si="0"/>
        <v>44341</v>
      </c>
      <c r="AL16" s="67">
        <f t="shared" si="0"/>
        <v>44342</v>
      </c>
      <c r="AM16" s="67">
        <f t="shared" si="0"/>
        <v>44343</v>
      </c>
      <c r="AN16" s="67">
        <f t="shared" si="0"/>
        <v>44344</v>
      </c>
      <c r="AO16" s="67">
        <f t="shared" si="0"/>
        <v>44345</v>
      </c>
      <c r="AP16" s="67">
        <f t="shared" si="0"/>
        <v>44346</v>
      </c>
      <c r="AQ16" s="77">
        <f t="shared" si="0"/>
        <v>44347</v>
      </c>
      <c r="AR16" s="3"/>
      <c r="AS16" s="8"/>
    </row>
    <row r="17" ht="20" customHeight="1" spans="2:45">
      <c r="B17" s="33"/>
      <c r="C17" s="3"/>
      <c r="D17" s="40" t="s">
        <v>2</v>
      </c>
      <c r="E17" s="41" t="s">
        <v>21</v>
      </c>
      <c r="F17" s="42">
        <v>44317</v>
      </c>
      <c r="G17" s="42">
        <f>IF(F17="","",H17+F17)</f>
        <v>44322</v>
      </c>
      <c r="H17" s="43">
        <v>5</v>
      </c>
      <c r="I17" s="42">
        <v>44319</v>
      </c>
      <c r="J17" s="42">
        <f>IF(I17="","",K17+I17)</f>
        <v>44323</v>
      </c>
      <c r="K17" s="43">
        <v>4</v>
      </c>
      <c r="L17" s="68">
        <v>0.6</v>
      </c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78"/>
      <c r="AR17" s="3"/>
      <c r="AS17" s="8"/>
    </row>
    <row r="18" ht="20" customHeight="1" spans="2:45">
      <c r="B18" s="33"/>
      <c r="C18" s="3"/>
      <c r="D18" s="40" t="s">
        <v>2</v>
      </c>
      <c r="E18" s="41" t="s">
        <v>22</v>
      </c>
      <c r="F18" s="42">
        <v>44318</v>
      </c>
      <c r="G18" s="42">
        <f t="shared" ref="G18:G27" si="1">IF(F18="","",H18+F18)</f>
        <v>44324</v>
      </c>
      <c r="H18" s="43">
        <v>6</v>
      </c>
      <c r="I18" s="42">
        <v>44321</v>
      </c>
      <c r="J18" s="42">
        <f t="shared" ref="J18:J27" si="2">IF(I18="","",K18+I18)</f>
        <v>44325</v>
      </c>
      <c r="K18" s="43">
        <v>4</v>
      </c>
      <c r="L18" s="68">
        <v>0.7</v>
      </c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78"/>
      <c r="AR18" s="3"/>
      <c r="AS18" s="8"/>
    </row>
    <row r="19" ht="20" customHeight="1" spans="2:45">
      <c r="B19" s="33"/>
      <c r="C19" s="3"/>
      <c r="D19" s="40" t="s">
        <v>2</v>
      </c>
      <c r="E19" s="41" t="s">
        <v>23</v>
      </c>
      <c r="F19" s="42">
        <v>44319</v>
      </c>
      <c r="G19" s="42">
        <f t="shared" si="1"/>
        <v>44326</v>
      </c>
      <c r="H19" s="43">
        <v>7</v>
      </c>
      <c r="I19" s="42">
        <v>44320</v>
      </c>
      <c r="J19" s="42">
        <f t="shared" si="2"/>
        <v>44326</v>
      </c>
      <c r="K19" s="43">
        <v>6</v>
      </c>
      <c r="L19" s="68">
        <v>0.5</v>
      </c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78"/>
      <c r="AR19" s="3"/>
      <c r="AS19" s="8"/>
    </row>
    <row r="20" ht="20" customHeight="1" spans="2:45">
      <c r="B20" s="33"/>
      <c r="C20" s="3"/>
      <c r="D20" s="40" t="s">
        <v>2</v>
      </c>
      <c r="E20" s="41" t="s">
        <v>24</v>
      </c>
      <c r="F20" s="42">
        <v>44320</v>
      </c>
      <c r="G20" s="42">
        <f t="shared" si="1"/>
        <v>44328</v>
      </c>
      <c r="H20" s="43">
        <v>8</v>
      </c>
      <c r="I20" s="42">
        <v>44322</v>
      </c>
      <c r="J20" s="42">
        <f t="shared" si="2"/>
        <v>44329</v>
      </c>
      <c r="K20" s="43">
        <v>7</v>
      </c>
      <c r="L20" s="68">
        <v>0.9</v>
      </c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78"/>
      <c r="AR20" s="3"/>
      <c r="AS20" s="8"/>
    </row>
    <row r="21" ht="20" customHeight="1" spans="2:45">
      <c r="B21" s="33"/>
      <c r="C21" s="3"/>
      <c r="D21" s="40" t="s">
        <v>25</v>
      </c>
      <c r="E21" s="41" t="s">
        <v>21</v>
      </c>
      <c r="F21" s="42">
        <v>44321</v>
      </c>
      <c r="G21" s="42">
        <f t="shared" si="1"/>
        <v>44330</v>
      </c>
      <c r="H21" s="43">
        <v>9</v>
      </c>
      <c r="I21" s="42">
        <v>44324</v>
      </c>
      <c r="J21" s="42">
        <f t="shared" si="2"/>
        <v>44332</v>
      </c>
      <c r="K21" s="43">
        <v>8</v>
      </c>
      <c r="L21" s="68">
        <v>0.5</v>
      </c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78"/>
      <c r="AR21" s="3"/>
      <c r="AS21" s="8"/>
    </row>
    <row r="22" ht="20" customHeight="1" spans="2:45">
      <c r="B22" s="33"/>
      <c r="C22" s="3"/>
      <c r="D22" s="40" t="s">
        <v>25</v>
      </c>
      <c r="E22" s="41" t="s">
        <v>22</v>
      </c>
      <c r="F22" s="42">
        <v>44322</v>
      </c>
      <c r="G22" s="42">
        <f t="shared" si="1"/>
        <v>44332</v>
      </c>
      <c r="H22" s="43">
        <v>10</v>
      </c>
      <c r="I22" s="42">
        <v>44323</v>
      </c>
      <c r="J22" s="42">
        <f t="shared" si="2"/>
        <v>44332</v>
      </c>
      <c r="K22" s="43">
        <v>9</v>
      </c>
      <c r="L22" s="68">
        <v>0.7</v>
      </c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78"/>
      <c r="AR22" s="3"/>
      <c r="AS22" s="8"/>
    </row>
    <row r="23" ht="20" customHeight="1" spans="2:45">
      <c r="B23" s="33"/>
      <c r="C23" s="3"/>
      <c r="D23" s="40" t="s">
        <v>25</v>
      </c>
      <c r="E23" s="41" t="s">
        <v>23</v>
      </c>
      <c r="F23" s="42">
        <v>44323</v>
      </c>
      <c r="G23" s="42">
        <f t="shared" si="1"/>
        <v>44334</v>
      </c>
      <c r="H23" s="43">
        <v>11</v>
      </c>
      <c r="I23" s="42">
        <v>44325</v>
      </c>
      <c r="J23" s="42">
        <f t="shared" si="2"/>
        <v>44335</v>
      </c>
      <c r="K23" s="43">
        <v>10</v>
      </c>
      <c r="L23" s="68">
        <v>0.8</v>
      </c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78"/>
      <c r="AR23" s="3"/>
      <c r="AS23" s="8"/>
    </row>
    <row r="24" ht="20" customHeight="1" spans="2:45">
      <c r="B24" s="33"/>
      <c r="C24" s="3"/>
      <c r="D24" s="40" t="s">
        <v>25</v>
      </c>
      <c r="E24" s="41" t="s">
        <v>24</v>
      </c>
      <c r="F24" s="42">
        <v>44324</v>
      </c>
      <c r="G24" s="42">
        <f t="shared" si="1"/>
        <v>44336</v>
      </c>
      <c r="H24" s="43">
        <v>12</v>
      </c>
      <c r="I24" s="42">
        <v>44326</v>
      </c>
      <c r="J24" s="42">
        <f t="shared" si="2"/>
        <v>44337</v>
      </c>
      <c r="K24" s="43">
        <v>11</v>
      </c>
      <c r="L24" s="68">
        <v>0.65</v>
      </c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78"/>
      <c r="AR24" s="3"/>
      <c r="AS24" s="8"/>
    </row>
    <row r="25" ht="20" customHeight="1" spans="2:45">
      <c r="B25" s="33"/>
      <c r="C25" s="3"/>
      <c r="D25" s="40" t="s">
        <v>25</v>
      </c>
      <c r="E25" s="41" t="s">
        <v>23</v>
      </c>
      <c r="F25" s="42">
        <v>44325</v>
      </c>
      <c r="G25" s="42">
        <f t="shared" si="1"/>
        <v>44338</v>
      </c>
      <c r="H25" s="43">
        <v>13</v>
      </c>
      <c r="I25" s="42">
        <v>44327</v>
      </c>
      <c r="J25" s="42">
        <f t="shared" si="2"/>
        <v>44339</v>
      </c>
      <c r="K25" s="43">
        <v>12</v>
      </c>
      <c r="L25" s="68">
        <v>0.9</v>
      </c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78"/>
      <c r="AR25" s="3"/>
      <c r="AS25" s="8"/>
    </row>
    <row r="26" ht="20" customHeight="1" spans="2:45">
      <c r="B26" s="33"/>
      <c r="C26" s="3"/>
      <c r="D26" s="40" t="s">
        <v>25</v>
      </c>
      <c r="E26" s="41" t="s">
        <v>24</v>
      </c>
      <c r="F26" s="42">
        <v>44326</v>
      </c>
      <c r="G26" s="42">
        <f t="shared" si="1"/>
        <v>44340</v>
      </c>
      <c r="H26" s="43">
        <v>14</v>
      </c>
      <c r="I26" s="42">
        <v>44328</v>
      </c>
      <c r="J26" s="42">
        <f t="shared" si="2"/>
        <v>44341</v>
      </c>
      <c r="K26" s="43">
        <v>13</v>
      </c>
      <c r="L26" s="68">
        <v>1</v>
      </c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78"/>
      <c r="AR26" s="3"/>
      <c r="AS26" s="8"/>
    </row>
    <row r="27" ht="20" customHeight="1" spans="2:45">
      <c r="B27" s="33"/>
      <c r="C27" s="3"/>
      <c r="D27" s="44"/>
      <c r="E27" s="45"/>
      <c r="F27" s="46"/>
      <c r="G27" s="46" t="str">
        <f t="shared" si="1"/>
        <v/>
      </c>
      <c r="H27" s="47"/>
      <c r="I27" s="46"/>
      <c r="J27" s="46" t="str">
        <f t="shared" si="2"/>
        <v/>
      </c>
      <c r="K27" s="47"/>
      <c r="L27" s="70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9"/>
      <c r="AR27" s="3"/>
      <c r="AS27" s="8"/>
    </row>
    <row r="28" customHeight="1" spans="2:45">
      <c r="B28" s="33"/>
      <c r="C28" s="3"/>
      <c r="D28" s="48"/>
      <c r="E28" s="48"/>
      <c r="F28" s="49"/>
      <c r="G28" s="50"/>
      <c r="H28" s="49"/>
      <c r="I28" s="49"/>
      <c r="J28" s="49"/>
      <c r="K28" s="49"/>
      <c r="L28" s="4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8"/>
    </row>
    <row r="29" ht="10" customHeight="1" spans="2:45">
      <c r="B29" s="33"/>
      <c r="C29" s="8"/>
      <c r="D29" s="51"/>
      <c r="E29" s="51"/>
      <c r="F29" s="52"/>
      <c r="G29" s="53"/>
      <c r="H29" s="52"/>
      <c r="I29" s="52"/>
      <c r="J29" s="52"/>
      <c r="K29" s="52"/>
      <c r="L29" s="5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</sheetData>
  <mergeCells count="20">
    <mergeCell ref="D3:AQ3"/>
    <mergeCell ref="F5:G5"/>
    <mergeCell ref="G13:H13"/>
    <mergeCell ref="I13:J13"/>
    <mergeCell ref="K13:L13"/>
    <mergeCell ref="M13:T13"/>
    <mergeCell ref="AE13:AH13"/>
    <mergeCell ref="AI13:AJ13"/>
    <mergeCell ref="AK13:AL13"/>
    <mergeCell ref="AM13:AN13"/>
    <mergeCell ref="D6:D10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</mergeCells>
  <conditionalFormatting sqref="M15:AQ16">
    <cfRule type="expression" dxfId="0" priority="8">
      <formula>OR(M$15="六",M$15="日")</formula>
    </cfRule>
  </conditionalFormatting>
  <conditionalFormatting sqref="M17:AQ26">
    <cfRule type="expression" dxfId="1" priority="5">
      <formula>(M$16&gt;=$I17)*(M$16&lt;=$J17)</formula>
    </cfRule>
    <cfRule type="expression" dxfId="2" priority="6">
      <formula>(M$16&gt;=$F17)*(M$16&lt;=$G17)</formula>
    </cfRule>
  </conditionalFormatting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2021-07-04T09:46:53Z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1D38FF2615084D688FFFFABA43859138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v1.0_mb_ZkD6HYgBYHGJXOVm3WYhNA==</vt:lpwstr>
  </property>
</Properties>
</file>