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ml.chartshap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2" sheetId="2" r:id="rId1"/>
  </sheets>
  <definedNames>
    <definedName name="_xlnm.Print_Area" localSheetId="0">Sheet2!$A$2:$AU$25</definedName>
  </definedNames>
  <calcPr calcId="144525"/>
</workbook>
</file>

<file path=xl/sharedStrings.xml><?xml version="1.0" encoding="utf-8"?>
<sst xmlns="http://schemas.openxmlformats.org/spreadsheetml/2006/main" count="55" uniqueCount="33">
  <si>
    <t>ProjectWork PlanProgressGantt Chart</t>
  </si>
  <si>
    <t>日</t>
  </si>
  <si>
    <t>一</t>
  </si>
  <si>
    <t>二</t>
  </si>
  <si>
    <t>三</t>
  </si>
  <si>
    <t>四</t>
  </si>
  <si>
    <t>五</t>
  </si>
  <si>
    <t>六</t>
  </si>
  <si>
    <t>总Task</t>
  </si>
  <si>
    <t>Completed</t>
  </si>
  <si>
    <t>Completion %</t>
  </si>
  <si>
    <t>Pending</t>
  </si>
  <si>
    <t>Start Date</t>
  </si>
  <si>
    <t>End Date</t>
  </si>
  <si>
    <t>NO</t>
  </si>
  <si>
    <t>Work Plan名称</t>
  </si>
  <si>
    <t>Deadline Date</t>
  </si>
  <si>
    <t>Duration Days</t>
  </si>
  <si>
    <t>Remaining Days</t>
  </si>
  <si>
    <t>Status</t>
  </si>
  <si>
    <t>Plan 1</t>
  </si>
  <si>
    <t>Plan2</t>
  </si>
  <si>
    <t>Plan3</t>
  </si>
  <si>
    <t>Plan4</t>
  </si>
  <si>
    <t>Plan5</t>
  </si>
  <si>
    <t>Plan6</t>
  </si>
  <si>
    <t>Plan7</t>
  </si>
  <si>
    <t>Plan8</t>
  </si>
  <si>
    <t>Plan9</t>
  </si>
  <si>
    <t>Plan 10</t>
  </si>
  <si>
    <t>Plan 11</t>
  </si>
  <si>
    <t>Plan 12</t>
  </si>
  <si>
    <t>Plan 13</t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</si>
</sst>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176" formatCode="yyyy/m/d;@"/>
    <numFmt numFmtId="43" formatCode="_ * #,##0.00_ ;_ * \-#,##0.00_ ;_ * &quot;-&quot;??_ ;_ @_ "/>
    <numFmt numFmtId="177" formatCode="d"/>
    <numFmt numFmtId="178" formatCode="yyyy&quot;年&quot;m&quot;月&quot;;@"/>
    <numFmt numFmtId="42" formatCode="_ &quot;￥&quot;* #,##0_ ;_ &quot;￥&quot;* \-#,##0_ ;_ &quot;￥&quot;* &quot;-&quot;_ ;_ @_ "/>
    <numFmt numFmtId="41" formatCode="_ * #,##0_ ;_ * \-#,##0_ ;_ * &quot;-&quot;_ ;_ @_ "/>
    <numFmt numFmtId="179" formatCode="m&quot;月&quot;;@"/>
    <numFmt numFmtId="180" formatCode="上午/下午h&quot;时&quot;mm&quot;分&quot;ss&quot;秒&quot;;@"/>
  </numFmts>
  <fonts count="35">
    <font>
      <sz val="11"/>
      <color theme="1"/>
      <name val="宋体"/>
      <charset val="134"/>
      <scheme val="minor"/>
    </font>
    <font>
      <b/>
      <sz val="12"/>
      <name val="字魂45号-冰宇雅宋"/>
      <charset val="134"/>
    </font>
    <font>
      <b/>
      <sz val="12"/>
      <color theme="1"/>
      <name val="字魂45号-冰宇雅宋"/>
      <charset val="134"/>
    </font>
    <font>
      <b/>
      <sz val="22"/>
      <color theme="0"/>
      <name val="字魂45号-冰宇雅宋"/>
      <charset val="134"/>
    </font>
    <font>
      <b/>
      <sz val="12"/>
      <color theme="0"/>
      <name val="字魂45号-冰宇雅宋"/>
      <charset val="134"/>
    </font>
    <font>
      <b/>
      <sz val="20"/>
      <color theme="0"/>
      <name val="字魂45号-冰宇雅宋"/>
      <charset val="134"/>
    </font>
    <font>
      <b/>
      <sz val="11"/>
      <color rgb="FFFF0000"/>
      <name val="字魂45号-冰宇雅宋"/>
      <charset val="134"/>
    </font>
    <font>
      <b/>
      <sz val="11"/>
      <color theme="1"/>
      <name val="字魂45号-冰宇雅宋"/>
      <charset val="134"/>
    </font>
    <font>
      <b/>
      <sz val="10"/>
      <color rgb="FFFF0000"/>
      <name val="字魂45号-冰宇雅宋"/>
      <charset val="134"/>
    </font>
    <font>
      <b/>
      <sz val="10"/>
      <color theme="1"/>
      <name val="字魂45号-冰宇雅宋"/>
      <charset val="134"/>
    </font>
    <font>
      <b/>
      <sz val="11"/>
      <color theme="0"/>
      <name val="字魂45号-冰宇雅宋"/>
      <charset val="134"/>
    </font>
    <font>
      <b/>
      <sz val="11"/>
      <name val="字魂45号-冰宇雅宋"/>
      <charset val="134"/>
    </font>
    <font>
      <b/>
      <sz val="18"/>
      <color theme="0"/>
      <name val="字魂45号-冰宇雅宋"/>
      <charset val="134"/>
    </font>
    <font>
      <b/>
      <sz val="9"/>
      <color theme="1"/>
      <name val="字魂45号-冰宇雅宋"/>
      <charset val="134"/>
    </font>
    <font>
      <b/>
      <sz val="12"/>
      <color rgb="FFF7860C"/>
      <name val="字魂45号-冰宇雅宋"/>
      <charset val="134"/>
    </font>
    <font>
      <b/>
      <sz val="14"/>
      <color theme="0"/>
      <name val="字魂45号-冰宇雅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8CD57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5">
    <border>
      <left/>
      <right/>
      <top/>
      <bottom/>
      <diagonal/>
    </border>
    <border>
      <left style="thin">
        <color theme="9" tint="0.4"/>
      </left>
      <right/>
      <top style="thin">
        <color theme="9" tint="0.4"/>
      </top>
      <bottom style="thin">
        <color theme="9" tint="0.4"/>
      </bottom>
      <diagonal/>
    </border>
    <border>
      <left/>
      <right/>
      <top style="thin">
        <color theme="9" tint="0.4"/>
      </top>
      <bottom style="thin">
        <color theme="9" tint="0.4"/>
      </bottom>
      <diagonal/>
    </border>
    <border>
      <left/>
      <right style="thin">
        <color theme="9" tint="0.4"/>
      </right>
      <top style="thin">
        <color theme="9" tint="0.4"/>
      </top>
      <bottom style="thin">
        <color theme="9" tint="0.4"/>
      </bottom>
      <diagonal/>
    </border>
    <border>
      <left style="thin">
        <color theme="9" tint="0.4"/>
      </left>
      <right/>
      <top/>
      <bottom/>
      <diagonal/>
    </border>
    <border>
      <left/>
      <right style="thin">
        <color theme="9" tint="0.4"/>
      </right>
      <top/>
      <bottom/>
      <diagonal/>
    </border>
    <border>
      <left style="thin">
        <color theme="9" tint="0.4"/>
      </left>
      <right/>
      <top/>
      <bottom style="thin">
        <color theme="9" tint="0.4"/>
      </bottom>
      <diagonal/>
    </border>
    <border>
      <left/>
      <right/>
      <top/>
      <bottom style="thin">
        <color theme="9" tint="0.4"/>
      </bottom>
      <diagonal/>
    </border>
    <border>
      <left/>
      <right style="thin">
        <color theme="9" tint="0.4"/>
      </right>
      <top/>
      <bottom style="thin">
        <color theme="9" tint="0.4"/>
      </bottom>
      <diagonal/>
    </border>
    <border>
      <left style="thin">
        <color theme="0" tint="-0.349986266670736"/>
      </left>
      <right style="thin">
        <color theme="0" tint="-0.349986266670736"/>
      </right>
      <top/>
      <bottom style="thin">
        <color theme="0" tint="-0.349986266670736"/>
      </bottom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 style="thin">
        <color theme="0" tint="-0.349986266670736"/>
      </left>
      <right/>
      <top/>
      <bottom style="thin">
        <color theme="0" tint="-0.349986266670736"/>
      </bottom>
      <diagonal/>
    </border>
    <border>
      <left/>
      <right/>
      <top/>
      <bottom style="thin">
        <color theme="0" tint="-0.349986266670736"/>
      </bottom>
      <diagonal/>
    </border>
    <border>
      <left style="thin">
        <color theme="0" tint="-0.349986266670736"/>
      </left>
      <right/>
      <top style="thin">
        <color theme="0" tint="-0.349986266670736"/>
      </top>
      <bottom style="thin">
        <color theme="0" tint="-0.349986266670736"/>
      </bottom>
      <diagonal/>
    </border>
    <border>
      <left/>
      <right/>
      <top style="thin">
        <color theme="0" tint="-0.349986266670736"/>
      </top>
      <bottom style="thin">
        <color theme="0" tint="-0.349986266670736"/>
      </bottom>
      <diagonal/>
    </border>
    <border>
      <left/>
      <right style="thin">
        <color theme="0" tint="-0.349986266670736"/>
      </right>
      <top/>
      <bottom style="thin">
        <color theme="0" tint="-0.349986266670736"/>
      </bottom>
      <diagonal/>
    </border>
    <border>
      <left/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7" fillId="2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31" borderId="22" applyNumberFormat="0" applyFon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10" borderId="19" applyNumberFormat="0" applyAlignment="0" applyProtection="0">
      <alignment vertical="center"/>
    </xf>
    <xf numFmtId="0" fontId="19" fillId="10" borderId="18" applyNumberFormat="0" applyAlignment="0" applyProtection="0">
      <alignment vertical="center"/>
    </xf>
    <xf numFmtId="0" fontId="18" fillId="9" borderId="17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9" fontId="1" fillId="0" borderId="0" xfId="1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178" fontId="4" fillId="2" borderId="2" xfId="0" applyNumberFormat="1" applyFont="1" applyFill="1" applyBorder="1" applyAlignment="1">
      <alignment horizontal="center" vertical="center"/>
    </xf>
    <xf numFmtId="178" fontId="4" fillId="2" borderId="3" xfId="0" applyNumberFormat="1" applyFont="1" applyFill="1" applyBorder="1" applyAlignment="1">
      <alignment horizontal="center" vertical="center"/>
    </xf>
    <xf numFmtId="179" fontId="5" fillId="3" borderId="4" xfId="0" applyNumberFormat="1" applyFont="1" applyFill="1" applyBorder="1" applyAlignment="1">
      <alignment horizontal="center" vertical="center"/>
    </xf>
    <xf numFmtId="179" fontId="5" fillId="3" borderId="0" xfId="0" applyNumberFormat="1" applyFont="1" applyFill="1" applyBorder="1" applyAlignment="1">
      <alignment horizontal="center" vertical="center"/>
    </xf>
    <xf numFmtId="180" fontId="4" fillId="3" borderId="0" xfId="0" applyNumberFormat="1" applyFont="1" applyFill="1" applyBorder="1" applyAlignment="1">
      <alignment horizontal="center"/>
    </xf>
    <xf numFmtId="180" fontId="4" fillId="3" borderId="5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7" fillId="3" borderId="0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8" fillId="3" borderId="6" xfId="0" applyNumberFormat="1" applyFont="1" applyFill="1" applyBorder="1" applyAlignment="1">
      <alignment horizontal="center" vertical="center"/>
    </xf>
    <xf numFmtId="177" fontId="9" fillId="3" borderId="7" xfId="0" applyNumberFormat="1" applyFont="1" applyFill="1" applyBorder="1" applyAlignment="1">
      <alignment horizontal="center" vertical="center"/>
    </xf>
    <xf numFmtId="177" fontId="8" fillId="3" borderId="8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176" fontId="12" fillId="3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3" borderId="0" xfId="44" applyFont="1" applyFill="1" applyAlignment="1">
      <alignment horizontal="center" vertical="center"/>
    </xf>
    <xf numFmtId="0" fontId="2" fillId="3" borderId="0" xfId="44" applyFont="1" applyFill="1" applyAlignment="1">
      <alignment vertical="center"/>
    </xf>
    <xf numFmtId="0" fontId="13" fillId="3" borderId="0" xfId="44" applyFont="1" applyFill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14" fillId="3" borderId="0" xfId="44" applyFont="1" applyFill="1" applyAlignment="1">
      <alignment horizontal="center" vertical="center"/>
    </xf>
    <xf numFmtId="177" fontId="6" fillId="3" borderId="0" xfId="0" applyNumberFormat="1" applyFont="1" applyFill="1" applyBorder="1" applyAlignment="1">
      <alignment horizontal="center" vertical="center"/>
    </xf>
    <xf numFmtId="0" fontId="13" fillId="3" borderId="0" xfId="44" applyFont="1" applyFill="1" applyAlignment="1">
      <alignment horizontal="center" vertical="center"/>
    </xf>
    <xf numFmtId="10" fontId="13" fillId="3" borderId="0" xfId="44" applyNumberFormat="1" applyFont="1" applyFill="1" applyAlignment="1">
      <alignment vertical="center"/>
    </xf>
    <xf numFmtId="0" fontId="15" fillId="3" borderId="0" xfId="0" applyFont="1" applyFill="1" applyBorder="1" applyAlignment="1">
      <alignment horizontal="center" vertical="top"/>
    </xf>
    <xf numFmtId="0" fontId="1" fillId="3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11" applyNumberFormat="1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/>
    </xf>
    <xf numFmtId="176" fontId="11" fillId="0" borderId="9" xfId="0" applyNumberFormat="1" applyFont="1" applyFill="1" applyBorder="1" applyAlignment="1">
      <alignment horizontal="center" vertical="center"/>
    </xf>
    <xf numFmtId="0" fontId="11" fillId="0" borderId="9" xfId="0" applyNumberFormat="1" applyFont="1" applyFill="1" applyBorder="1" applyAlignment="1">
      <alignment horizontal="center" vertical="center"/>
    </xf>
    <xf numFmtId="0" fontId="11" fillId="0" borderId="9" xfId="11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 applyProtection="1">
      <alignment horizontal="center" vertical="center"/>
      <protection locked="0"/>
    </xf>
    <xf numFmtId="0" fontId="11" fillId="0" borderId="12" xfId="0" applyFont="1" applyFill="1" applyBorder="1" applyAlignment="1" applyProtection="1">
      <alignment horizontal="center" vertical="center"/>
      <protection locked="0"/>
    </xf>
    <xf numFmtId="176" fontId="11" fillId="0" borderId="10" xfId="0" applyNumberFormat="1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 applyProtection="1">
      <alignment horizontal="center" vertical="center"/>
      <protection locked="0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9" fontId="11" fillId="0" borderId="13" xfId="1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176" fontId="12" fillId="2" borderId="3" xfId="0" applyNumberFormat="1" applyFont="1" applyFill="1" applyBorder="1" applyAlignment="1">
      <alignment horizontal="center" vertical="center" wrapText="1"/>
    </xf>
    <xf numFmtId="176" fontId="12" fillId="3" borderId="5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176" fontId="12" fillId="3" borderId="8" xfId="0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177" fontId="4" fillId="2" borderId="3" xfId="0" applyNumberFormat="1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3">
    <dxf>
      <fill>
        <patternFill patternType="solid">
          <bgColor theme="9" tint="0.4"/>
        </patternFill>
      </fill>
    </dxf>
    <dxf>
      <fill>
        <patternFill patternType="solid">
          <bgColor theme="0" tint="-0.05"/>
        </patternFill>
      </fill>
    </dxf>
    <dxf>
      <fill>
        <patternFill patternType="solid">
          <bgColor theme="5" tint="0.799981688894314"/>
        </patternFill>
      </fill>
    </dxf>
  </dxfs>
  <tableStyles count="0" defaultTableStyle="TableStyleMedium2" defaultPivotStyle="PivotStyleLight16"/>
  <colors>
    <mruColors>
      <color rgb="00DBE7E7"/>
      <color rgb="006CA2A2"/>
      <color rgb="00EF7975"/>
      <color rgb="008CD574"/>
      <color rgb="00F7860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5" Type="http://schemas.microsoft.com/office/2011/relationships/chartColorStyle" Target="colors2.xml"/><Relationship Id="rId4" Type="http://schemas.microsoft.com/office/2011/relationships/chartStyle" Target="style2.xml"/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"Start Date"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{"Plan 9","Plan 1","Plan 2","Plan 3","Plan 4","Plan 5","Plan 7","Plan 6","Plan 2","Plan 3","Plan 4","Plan 5","Plan 7","Plan 6"}</c:f>
              <c:strCache>
                <c:ptCount val="14"/>
                <c:pt idx="0">
                  <c:v>Plan 9</c:v>
                </c:pt>
                <c:pt idx="1">
                  <c:v>Plan 1</c:v>
                </c:pt>
                <c:pt idx="2">
                  <c:v>Plan 2</c:v>
                </c:pt>
                <c:pt idx="3">
                  <c:v>Plan 3</c:v>
                </c:pt>
                <c:pt idx="4">
                  <c:v>Plan 4</c:v>
                </c:pt>
                <c:pt idx="5">
                  <c:v>Plan 5</c:v>
                </c:pt>
                <c:pt idx="6">
                  <c:v>Plan 7</c:v>
                </c:pt>
                <c:pt idx="7">
                  <c:v>Plan 6</c:v>
                </c:pt>
                <c:pt idx="8">
                  <c:v>Plan 2</c:v>
                </c:pt>
                <c:pt idx="9">
                  <c:v>Plan 3</c:v>
                </c:pt>
                <c:pt idx="10">
                  <c:v>Plan 4</c:v>
                </c:pt>
                <c:pt idx="11">
                  <c:v>Plan 5</c:v>
                </c:pt>
                <c:pt idx="12">
                  <c:v>Plan 7</c:v>
                </c:pt>
                <c:pt idx="13">
                  <c:v>Plan 6</c:v>
                </c:pt>
              </c:strCache>
            </c:strRef>
          </c:cat>
          <c:val>
            <c:numRef>
              <c:f>{44044,44046,44048,44050,44052,44054,44060,44058,44048,44050,44052,44054,44060,44058}</c:f>
              <c:numCache>
                <c:formatCode>General</c:formatCode>
                <c:ptCount val="14"/>
                <c:pt idx="0">
                  <c:v>44044</c:v>
                </c:pt>
                <c:pt idx="1">
                  <c:v>44046</c:v>
                </c:pt>
                <c:pt idx="2">
                  <c:v>44048</c:v>
                </c:pt>
                <c:pt idx="3">
                  <c:v>44050</c:v>
                </c:pt>
                <c:pt idx="4">
                  <c:v>44052</c:v>
                </c:pt>
                <c:pt idx="5">
                  <c:v>44054</c:v>
                </c:pt>
                <c:pt idx="6">
                  <c:v>44060</c:v>
                </c:pt>
                <c:pt idx="7">
                  <c:v>44058</c:v>
                </c:pt>
                <c:pt idx="8">
                  <c:v>44048</c:v>
                </c:pt>
                <c:pt idx="9">
                  <c:v>44050</c:v>
                </c:pt>
                <c:pt idx="10">
                  <c:v>44052</c:v>
                </c:pt>
                <c:pt idx="11">
                  <c:v>44054</c:v>
                </c:pt>
                <c:pt idx="12">
                  <c:v>44060</c:v>
                </c:pt>
                <c:pt idx="13">
                  <c:v>44058</c:v>
                </c:pt>
              </c:numCache>
            </c:numRef>
          </c:val>
        </c:ser>
        <c:ser>
          <c:idx val="1"/>
          <c:order val="1"/>
          <c:tx>
            <c:strRef>
              <c:f>"Duration Days"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rgbClr val="DFA1A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{"Plan 9","Plan 1","Plan 2","Plan 3","Plan 4","Plan 5","Plan 7","Plan 6","Plan 2","Plan 3","Plan 4","Plan 5","Plan 7","Plan 6"}</c:f>
              <c:strCache>
                <c:ptCount val="14"/>
                <c:pt idx="0">
                  <c:v>Plan 9</c:v>
                </c:pt>
                <c:pt idx="1">
                  <c:v>Plan 1</c:v>
                </c:pt>
                <c:pt idx="2">
                  <c:v>Plan 2</c:v>
                </c:pt>
                <c:pt idx="3">
                  <c:v>Plan 3</c:v>
                </c:pt>
                <c:pt idx="4">
                  <c:v>Plan 4</c:v>
                </c:pt>
                <c:pt idx="5">
                  <c:v>Plan 5</c:v>
                </c:pt>
                <c:pt idx="6">
                  <c:v>Plan 7</c:v>
                </c:pt>
                <c:pt idx="7">
                  <c:v>Plan 6</c:v>
                </c:pt>
                <c:pt idx="8">
                  <c:v>Plan 2</c:v>
                </c:pt>
                <c:pt idx="9">
                  <c:v>Plan 3</c:v>
                </c:pt>
                <c:pt idx="10">
                  <c:v>Plan 4</c:v>
                </c:pt>
                <c:pt idx="11">
                  <c:v>Plan 5</c:v>
                </c:pt>
                <c:pt idx="12">
                  <c:v>Plan 7</c:v>
                </c:pt>
                <c:pt idx="13">
                  <c:v>Plan 6</c:v>
                </c:pt>
              </c:strCache>
            </c:strRef>
          </c:cat>
          <c:val>
            <c:numRef>
              <c:f>{9,10,11,12,13,14,15,14,11,12,13,14,15,14}</c:f>
              <c:numCache>
                <c:formatCode>General</c:formatCode>
                <c:ptCount val="14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13</c:v>
                </c:pt>
                <c:pt idx="5">
                  <c:v>14</c:v>
                </c:pt>
                <c:pt idx="6">
                  <c:v>15</c:v>
                </c:pt>
                <c:pt idx="7">
                  <c:v>14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14</c:v>
                </c:pt>
                <c:pt idx="12">
                  <c:v>15</c:v>
                </c:pt>
                <c:pt idx="13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9766323"/>
        <c:axId val="560020428"/>
      </c:barChart>
      <c:catAx>
        <c:axId val="279766323"/>
        <c:scaling>
          <c:orientation val="maxMin"/>
        </c:scaling>
        <c:delete val="1"/>
        <c:axPos val="l"/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60020428"/>
        <c:crosses val="autoZero"/>
        <c:auto val="1"/>
        <c:lblAlgn val="ctr"/>
        <c:lblOffset val="100"/>
        <c:noMultiLvlLbl val="0"/>
      </c:catAx>
      <c:valAx>
        <c:axId val="560020428"/>
        <c:scaling>
          <c:orientation val="minMax"/>
          <c:max val="44074"/>
          <c:min val="44044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797663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98055555555556"/>
          <c:y val="0.0518867924528302"/>
          <c:w val="0.871722222222222"/>
          <c:h val="0.831698113207547"/>
        </c:manualLayout>
      </c:layout>
      <c:pieChart>
        <c:varyColors val="1"/>
        <c:ser>
          <c:idx val="2"/>
          <c:order val="2"/>
          <c:tx>
            <c:strRef>
              <c:f>"饼图"</c:f>
              <c:strCache>
                <c:ptCount val="1"/>
                <c:pt idx="0">
                  <c:v>饼图</c:v>
                </c:pt>
              </c:strCache>
            </c:strRef>
          </c:tx>
          <c:spPr>
            <a:noFill/>
            <a:ln>
              <a:noFill/>
            </a:ln>
          </c:spPr>
          <c:explosion val="0"/>
          <c:dPt>
            <c:idx val="0"/>
            <c:bubble3D val="0"/>
            <c:spPr>
              <a:noFill/>
              <a:ln>
                <a:noFill/>
              </a:ln>
              <a:effectLst/>
            </c:spPr>
          </c:dPt>
          <c:dLbls>
            <c:delete val="1"/>
          </c:dLbls>
          <c:val>
            <c:numRef>
              <c:f>{100}</c:f>
              <c:numCache>
                <c:formatCode>General</c:formatCode>
                <c:ptCount val="1"/>
                <c:pt idx="0">
                  <c:v>100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barChart>
        <c:barDir val="col"/>
        <c:grouping val="clustered"/>
        <c:varyColors val="0"/>
        <c:ser>
          <c:idx val="0"/>
          <c:order val="0"/>
          <c:tx>
            <c:strRef>
              <c:f>"饼图"</c:f>
              <c:strCache>
                <c:ptCount val="1"/>
                <c:pt idx="0">
                  <c:v>饼图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"/>
            </c:pictureOptions>
          </c:dPt>
          <c:dLbls>
            <c:delete val="1"/>
          </c:dLbls>
          <c:cat>
            <c:strRef>
              <c:f>Sheet2!$L$8</c:f>
              <c:strCache>
                <c:ptCount val="1"/>
                <c:pt idx="0">
                  <c:v>Completion %</c:v>
                </c:pt>
              </c:strCache>
            </c:strRef>
          </c:cat>
          <c:val>
            <c:numRef>
              <c:f>{1}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Sheet2!$L$8</c:f>
              <c:strCache>
                <c:ptCount val="1"/>
                <c:pt idx="0">
                  <c:v>Completion 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</c:pictureOptions>
          </c:dPt>
          <c:dLbls>
            <c:dLbl>
              <c:idx val="0"/>
              <c:layout>
                <c:manualLayout>
                  <c:x val="0.0149105367793241"/>
                  <c:y val="-0.0325985718720894"/>
                </c:manualLayout>
              </c:layout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678350515463918"/>
                      <c:h val="0.367534456355283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600" b="1" i="0" u="none" strike="noStrike" kern="1200" baseline="0">
                    <a:solidFill>
                      <a:schemeClr val="bg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Sheet2!$L$8</c:f>
              <c:strCache>
                <c:ptCount val="1"/>
                <c:pt idx="0">
                  <c:v>Completion %</c:v>
                </c:pt>
              </c:strCache>
            </c:strRef>
          </c:cat>
          <c:val>
            <c:numRef>
              <c:f>Sheet2!$L$9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100"/>
        <c:axId val="226334208"/>
        <c:axId val="226335744"/>
      </c:barChart>
      <c:catAx>
        <c:axId val="226334208"/>
        <c:scaling>
          <c:orientation val="minMax"/>
        </c:scaling>
        <c:delete val="1"/>
        <c:axPos val="b"/>
        <c:majorTickMark val="out"/>
        <c:minorTickMark val="none"/>
        <c:tickLblPos val="none"/>
        <c:txPr>
          <a:bodyPr rot="-60000000" spcFirstLastPara="0" vertOverflow="ellipsis" vert="horz" wrap="square" anchor="ctr" anchorCtr="1"/>
          <a:lstStyle/>
          <a:p>
            <a:pPr>
              <a:defRPr lang="zh-CN" sz="16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226335744"/>
        <c:crosses val="autoZero"/>
        <c:auto val="1"/>
        <c:lblAlgn val="ctr"/>
        <c:lblOffset val="100"/>
        <c:noMultiLvlLbl val="0"/>
      </c:catAx>
      <c:valAx>
        <c:axId val="226335744"/>
        <c:scaling>
          <c:orientation val="minMax"/>
          <c:max val="1"/>
        </c:scaling>
        <c:delete val="1"/>
        <c:axPos val="l"/>
        <c:numFmt formatCode="General" sourceLinked="1"/>
        <c:majorTickMark val="out"/>
        <c:minorTickMark val="none"/>
        <c:tickLblPos val="none"/>
        <c:txPr>
          <a:bodyPr rot="-60000000" spcFirstLastPara="0" vertOverflow="ellipsis" vert="horz" wrap="square" anchor="ctr" anchorCtr="1"/>
          <a:lstStyle/>
          <a:p>
            <a:pPr>
              <a:defRPr lang="zh-CN" sz="16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2263342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0" vertOverflow="ellipsis" vert="horz" wrap="square" anchor="ctr" anchorCtr="1"/>
          <a:lstStyle/>
          <a:p>
            <a:pPr>
              <a:defRPr lang="zh-CN" sz="16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600" b="1">
          <a:solidFill>
            <a:schemeClr val="bg1"/>
          </a:solidFill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externalData r:id="rId1">
    <c:autoUpdate val="0"/>
  </c:externalData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15</xdr:col>
      <xdr:colOff>971550</xdr:colOff>
      <xdr:row>15</xdr:row>
      <xdr:rowOff>151765</xdr:rowOff>
    </xdr:from>
    <xdr:to>
      <xdr:col>15</xdr:col>
      <xdr:colOff>971550</xdr:colOff>
      <xdr:row>23</xdr:row>
      <xdr:rowOff>163195</xdr:rowOff>
    </xdr:to>
    <xdr:graphicFrame>
      <xdr:nvGraphicFramePr>
        <xdr:cNvPr id="2" name="图表 1"/>
        <xdr:cNvGraphicFramePr/>
      </xdr:nvGraphicFramePr>
      <xdr:xfrm>
        <a:off x="5591175" y="3555365"/>
        <a:ext cx="0" cy="22466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18415</xdr:colOff>
      <xdr:row>3</xdr:row>
      <xdr:rowOff>215900</xdr:rowOff>
    </xdr:from>
    <xdr:to>
      <xdr:col>13</xdr:col>
      <xdr:colOff>35560</xdr:colOff>
      <xdr:row>12</xdr:row>
      <xdr:rowOff>80010</xdr:rowOff>
    </xdr:to>
    <xdr:graphicFrame>
      <xdr:nvGraphicFramePr>
        <xdr:cNvPr id="4" name="图表 3"/>
        <xdr:cNvGraphicFramePr/>
      </xdr:nvGraphicFramePr>
      <xdr:xfrm>
        <a:off x="2924175" y="1003300"/>
        <a:ext cx="1595120" cy="20104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0.21392649599828</cdr:x>
      <cdr:y>0.412607450813285</cdr:y>
    </cdr:from>
    <cdr:to>
      <cdr:x>0.855679073317867</cdr:x>
      <cdr:y>0.611688614672397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339472" y="821126"/>
          <a:ext cx="1018375" cy="396189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horzOverflow="clip" wrap="square" rtlCol="0" anchor="ctr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200" b="1">
              <a:solidFill>
                <a:schemeClr val="tx1"/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</a:rPr>
            <a:t>完 成 率</a:t>
          </a:r>
          <a:endParaRPr lang="zh-CN" altLang="en-US" sz="1200" b="1">
            <a:solidFill>
              <a:schemeClr val="tx1"/>
            </a:solidFill>
            <a:latin typeface="字魂45号-冰宇雅宋" panose="00000500000000000000" charset="-122"/>
            <a:ea typeface="字魂45号-冰宇雅宋" panose="00000500000000000000" charset="-122"/>
            <a:cs typeface="字魂45号-冰宇雅宋" panose="00000500000000000000" charset="-122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XFB40"/>
  <sheetViews>
    <sheetView showGridLines="0" tabSelected="1" workbookViewId="0">
      <selection activeCell="AG7" sqref="AG7"/>
    </sheetView>
  </sheetViews>
  <sheetFormatPr defaultColWidth="9" defaultRowHeight="23" customHeight="1"/>
  <cols>
    <col min="1" max="1" width="1.5" style="2" customWidth="1"/>
    <col min="2" max="8" width="3.75925925925926" style="1" customWidth="1"/>
    <col min="9" max="9" width="1.92592592592593" style="1" customWidth="1"/>
    <col min="10" max="10" width="12.6296296296296" style="1" customWidth="1"/>
    <col min="11" max="11" width="12.25" style="3" customWidth="1"/>
    <col min="12" max="12" width="5.37962962962963" style="1" customWidth="1"/>
    <col min="13" max="13" width="5.37962962962963" style="4" customWidth="1"/>
    <col min="14" max="14" width="8.64814814814815" style="5" customWidth="1"/>
    <col min="15" max="15" width="4.12962962962963" style="5" customWidth="1"/>
    <col min="16" max="46" width="3.37037037037037" style="1" customWidth="1"/>
    <col min="47" max="47" width="2.37962962962963" style="1" customWidth="1"/>
    <col min="48" max="16362" width="9" style="1"/>
    <col min="16363" max="16384" width="9" style="2"/>
  </cols>
  <sheetData>
    <row r="1" ht="11" customHeight="1"/>
    <row r="2" ht="39" customHeight="1" spans="2:46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="1" customFormat="1" ht="12" customHeight="1" spans="11:16382">
      <c r="K3" s="3"/>
      <c r="M3" s="4"/>
      <c r="N3" s="5"/>
      <c r="O3" s="5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</row>
    <row r="4" s="1" customFormat="1" customHeight="1" spans="2:16382">
      <c r="B4" s="7">
        <f ca="1">TODAY()</f>
        <v>44374</v>
      </c>
      <c r="C4" s="8"/>
      <c r="D4" s="8"/>
      <c r="E4" s="8"/>
      <c r="F4" s="8"/>
      <c r="G4" s="8"/>
      <c r="H4" s="9"/>
      <c r="J4" s="29"/>
      <c r="K4" s="29"/>
      <c r="L4" s="29"/>
      <c r="M4" s="29"/>
      <c r="N4" s="29"/>
      <c r="O4" s="30"/>
      <c r="P4" s="8">
        <f ca="1">TODAY()+31</f>
        <v>44405</v>
      </c>
      <c r="Q4" s="8"/>
      <c r="R4" s="8"/>
      <c r="S4" s="8"/>
      <c r="T4" s="8"/>
      <c r="U4" s="8"/>
      <c r="V4" s="8"/>
      <c r="W4" s="59"/>
      <c r="X4" s="29"/>
      <c r="Y4" s="30"/>
      <c r="Z4" s="8">
        <f ca="1">TODAY()+60</f>
        <v>44434</v>
      </c>
      <c r="AA4" s="8"/>
      <c r="AB4" s="8"/>
      <c r="AC4" s="8"/>
      <c r="AD4" s="8"/>
      <c r="AE4" s="8"/>
      <c r="AF4" s="8"/>
      <c r="AG4" s="59"/>
      <c r="AH4" s="29"/>
      <c r="AI4" s="30"/>
      <c r="AJ4" s="8">
        <f ca="1">TODAY()+90</f>
        <v>44464</v>
      </c>
      <c r="AK4" s="8"/>
      <c r="AL4" s="8"/>
      <c r="AM4" s="8"/>
      <c r="AN4" s="8"/>
      <c r="AO4" s="8"/>
      <c r="AP4" s="8"/>
      <c r="AQ4" s="59"/>
      <c r="AR4" s="29"/>
      <c r="AS4" s="29"/>
      <c r="AT4" s="29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</row>
    <row r="5" s="1" customFormat="1" ht="6" customHeight="1" spans="2:16382">
      <c r="B5" s="10"/>
      <c r="C5" s="11"/>
      <c r="D5" s="11"/>
      <c r="E5" s="12"/>
      <c r="F5" s="12"/>
      <c r="G5" s="12"/>
      <c r="H5" s="13"/>
      <c r="J5" s="29"/>
      <c r="K5" s="29"/>
      <c r="L5" s="29"/>
      <c r="M5" s="29"/>
      <c r="N5" s="29"/>
      <c r="O5" s="31"/>
      <c r="P5" s="11"/>
      <c r="Q5" s="11"/>
      <c r="R5" s="11"/>
      <c r="S5" s="12"/>
      <c r="T5" s="12"/>
      <c r="U5" s="12"/>
      <c r="V5" s="12"/>
      <c r="W5" s="60"/>
      <c r="X5" s="29"/>
      <c r="Y5" s="31"/>
      <c r="Z5" s="11"/>
      <c r="AA5" s="11"/>
      <c r="AB5" s="11"/>
      <c r="AC5" s="12"/>
      <c r="AD5" s="12"/>
      <c r="AE5" s="12"/>
      <c r="AF5" s="12"/>
      <c r="AG5" s="60"/>
      <c r="AH5" s="29"/>
      <c r="AI5" s="31"/>
      <c r="AJ5" s="11"/>
      <c r="AK5" s="11"/>
      <c r="AL5" s="11"/>
      <c r="AM5" s="12"/>
      <c r="AN5" s="12"/>
      <c r="AO5" s="12"/>
      <c r="AP5" s="12"/>
      <c r="AQ5" s="60"/>
      <c r="AR5" s="29"/>
      <c r="AS5" s="29"/>
      <c r="AT5" s="29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</row>
    <row r="6" s="1" customFormat="1" ht="20" customHeight="1" spans="2:16382">
      <c r="B6" s="14" t="s">
        <v>1</v>
      </c>
      <c r="C6" s="15" t="s">
        <v>2</v>
      </c>
      <c r="D6" s="15" t="s">
        <v>3</v>
      </c>
      <c r="E6" s="15" t="s">
        <v>4</v>
      </c>
      <c r="F6" s="15" t="s">
        <v>5</v>
      </c>
      <c r="G6" s="15" t="s">
        <v>6</v>
      </c>
      <c r="H6" s="16" t="s">
        <v>7</v>
      </c>
      <c r="J6" s="32" t="s">
        <v>8</v>
      </c>
      <c r="K6" s="33"/>
      <c r="L6" s="34"/>
      <c r="M6" s="34"/>
      <c r="N6" s="34"/>
      <c r="O6" s="31"/>
      <c r="P6" s="35" t="s">
        <v>1</v>
      </c>
      <c r="Q6" s="15" t="s">
        <v>2</v>
      </c>
      <c r="R6" s="15" t="s">
        <v>3</v>
      </c>
      <c r="S6" s="15" t="s">
        <v>4</v>
      </c>
      <c r="T6" s="15" t="s">
        <v>5</v>
      </c>
      <c r="U6" s="15" t="s">
        <v>6</v>
      </c>
      <c r="V6" s="35" t="s">
        <v>7</v>
      </c>
      <c r="W6" s="60"/>
      <c r="X6" s="29"/>
      <c r="Y6" s="31"/>
      <c r="Z6" s="35" t="s">
        <v>1</v>
      </c>
      <c r="AA6" s="15" t="s">
        <v>2</v>
      </c>
      <c r="AB6" s="15" t="s">
        <v>3</v>
      </c>
      <c r="AC6" s="15" t="s">
        <v>4</v>
      </c>
      <c r="AD6" s="15" t="s">
        <v>5</v>
      </c>
      <c r="AE6" s="15" t="s">
        <v>6</v>
      </c>
      <c r="AF6" s="35" t="s">
        <v>7</v>
      </c>
      <c r="AG6" s="60"/>
      <c r="AH6" s="29"/>
      <c r="AI6" s="31"/>
      <c r="AJ6" s="35" t="s">
        <v>1</v>
      </c>
      <c r="AK6" s="15" t="s">
        <v>2</v>
      </c>
      <c r="AL6" s="15" t="s">
        <v>3</v>
      </c>
      <c r="AM6" s="15" t="s">
        <v>4</v>
      </c>
      <c r="AN6" s="15" t="s">
        <v>5</v>
      </c>
      <c r="AO6" s="15" t="s">
        <v>6</v>
      </c>
      <c r="AP6" s="35" t="s">
        <v>7</v>
      </c>
      <c r="AQ6" s="60"/>
      <c r="AR6" s="29"/>
      <c r="AS6" s="29"/>
      <c r="AT6" s="29"/>
      <c r="AU6" s="65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</row>
    <row r="7" s="1" customFormat="1" ht="20" customHeight="1" spans="2:16382">
      <c r="B7" s="17" t="str">
        <f ca="1" t="array" ref="B7:H12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7" s="18" t="str">
        <v/>
      </c>
      <c r="D7" s="18">
        <v>44348</v>
      </c>
      <c r="E7" s="18">
        <v>44349</v>
      </c>
      <c r="F7" s="18">
        <v>44350</v>
      </c>
      <c r="G7" s="18">
        <v>44351</v>
      </c>
      <c r="H7" s="19">
        <v>44352</v>
      </c>
      <c r="J7" s="36">
        <f>COUNTA($C$17:$C$2400)</f>
        <v>13</v>
      </c>
      <c r="K7" s="33"/>
      <c r="L7" s="34"/>
      <c r="M7" s="34"/>
      <c r="N7" s="34"/>
      <c r="O7" s="31"/>
      <c r="P7" s="37" t="str">
        <f ca="1" t="array" ref="P7:V11">IF(MONTH(DATE(YEAR(P4),MONTH(P4),1))&lt;&gt;MONTH(DATE(YEAR(P4),MONTH(P4),1)-(WEEKDAY(DATE(YEAR(P4),MONTH(P4),1))-1)+{0;1;2;3;4;5}*7+{1,2,3,4,5,6,7}-1),"",DATE(YEAR(P4),MONTH(P4),1)-(WEEKDAY(DATE(YEAR(P4),MONTH(P4),1))-1)+{0;1;2;3;4;5}*7+{1,2,3,4,5,6,7}-1)</f>
        <v/>
      </c>
      <c r="Q7" s="18" t="str">
        <v/>
      </c>
      <c r="R7" s="18" t="str">
        <v/>
      </c>
      <c r="S7" s="18" t="str">
        <v/>
      </c>
      <c r="T7" s="18">
        <v>44378</v>
      </c>
      <c r="U7" s="18">
        <v>44379</v>
      </c>
      <c r="V7" s="37">
        <v>44380</v>
      </c>
      <c r="W7" s="60"/>
      <c r="X7" s="29"/>
      <c r="Y7" s="31"/>
      <c r="Z7" s="37">
        <f ca="1" t="array" ref="Z7:AF11">IF(MONTH(DATE(YEAR(Z4),MONTH(Z4),1))&lt;&gt;MONTH(DATE(YEAR(Z4),MONTH(Z4),1)-(WEEKDAY(DATE(YEAR(Z4),MONTH(Z4),1))-1)+{0;1;2;3;4;5}*7+{1,2,3,4,5,6,7}-1),"",DATE(YEAR(Z4),MONTH(Z4),1)-(WEEKDAY(DATE(YEAR(Z4),MONTH(Z4),1))-1)+{0;1;2;3;4;5}*7+{1,2,3,4,5,6,7}-1)</f>
        <v>44409</v>
      </c>
      <c r="AA7" s="18">
        <v>44410</v>
      </c>
      <c r="AB7" s="18">
        <v>44411</v>
      </c>
      <c r="AC7" s="18">
        <v>44412</v>
      </c>
      <c r="AD7" s="18">
        <v>44413</v>
      </c>
      <c r="AE7" s="18">
        <v>44414</v>
      </c>
      <c r="AF7" s="37">
        <v>44415</v>
      </c>
      <c r="AG7" s="60"/>
      <c r="AH7" s="29"/>
      <c r="AI7" s="31"/>
      <c r="AJ7" s="37" t="str">
        <f ca="1" t="array" ref="AJ7:AP11">IF(MONTH(DATE(YEAR(AJ4),MONTH(AJ4),1))&lt;&gt;MONTH(DATE(YEAR(AJ4),MONTH(AJ4),1)-(WEEKDAY(DATE(YEAR(AJ4),MONTH(AJ4),1))-1)+{0;1;2;3;4;5}*7+{1,2,3,4,5,6,7}-1),"",DATE(YEAR(AJ4),MONTH(AJ4),1)-(WEEKDAY(DATE(YEAR(AJ4),MONTH(AJ4),1))-1)+{0;1;2;3;4;5}*7+{1,2,3,4,5,6,7}-1)</f>
        <v/>
      </c>
      <c r="AK7" s="18" t="str">
        <v/>
      </c>
      <c r="AL7" s="18" t="str">
        <v/>
      </c>
      <c r="AM7" s="18">
        <v>44440</v>
      </c>
      <c r="AN7" s="18">
        <v>44441</v>
      </c>
      <c r="AO7" s="18">
        <v>44442</v>
      </c>
      <c r="AP7" s="37">
        <v>44443</v>
      </c>
      <c r="AQ7" s="60"/>
      <c r="AR7" s="29"/>
      <c r="AS7" s="29"/>
      <c r="AT7" s="29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</row>
    <row r="8" s="1" customFormat="1" ht="20" customHeight="1" spans="2:16382">
      <c r="B8" s="17">
        <v>44353</v>
      </c>
      <c r="C8" s="18">
        <v>44354</v>
      </c>
      <c r="D8" s="18">
        <v>44355</v>
      </c>
      <c r="E8" s="18">
        <v>44356</v>
      </c>
      <c r="F8" s="18">
        <v>44357</v>
      </c>
      <c r="G8" s="18">
        <v>44358</v>
      </c>
      <c r="H8" s="19">
        <v>44359</v>
      </c>
      <c r="J8" s="32" t="s">
        <v>9</v>
      </c>
      <c r="K8" s="33"/>
      <c r="L8" s="38" t="s">
        <v>10</v>
      </c>
      <c r="M8" s="34"/>
      <c r="N8" s="34"/>
      <c r="O8" s="31"/>
      <c r="P8" s="37">
        <v>44381</v>
      </c>
      <c r="Q8" s="18">
        <v>44382</v>
      </c>
      <c r="R8" s="18">
        <v>44383</v>
      </c>
      <c r="S8" s="18">
        <v>44384</v>
      </c>
      <c r="T8" s="18">
        <v>44385</v>
      </c>
      <c r="U8" s="18">
        <v>44386</v>
      </c>
      <c r="V8" s="37">
        <v>44387</v>
      </c>
      <c r="W8" s="60"/>
      <c r="X8" s="29"/>
      <c r="Y8" s="31"/>
      <c r="Z8" s="37">
        <v>44416</v>
      </c>
      <c r="AA8" s="18">
        <v>44417</v>
      </c>
      <c r="AB8" s="18">
        <v>44418</v>
      </c>
      <c r="AC8" s="18">
        <v>44419</v>
      </c>
      <c r="AD8" s="18">
        <v>44420</v>
      </c>
      <c r="AE8" s="18">
        <v>44421</v>
      </c>
      <c r="AF8" s="37">
        <v>44422</v>
      </c>
      <c r="AG8" s="60"/>
      <c r="AH8" s="29"/>
      <c r="AI8" s="31"/>
      <c r="AJ8" s="37">
        <v>44444</v>
      </c>
      <c r="AK8" s="18">
        <v>44445</v>
      </c>
      <c r="AL8" s="18">
        <v>44446</v>
      </c>
      <c r="AM8" s="18">
        <v>44447</v>
      </c>
      <c r="AN8" s="18">
        <v>44448</v>
      </c>
      <c r="AO8" s="18">
        <v>44449</v>
      </c>
      <c r="AP8" s="37">
        <v>44450</v>
      </c>
      <c r="AQ8" s="60"/>
      <c r="AR8" s="29"/>
      <c r="AS8" s="29"/>
      <c r="AT8" s="29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</row>
    <row r="9" s="1" customFormat="1" ht="20" customHeight="1" spans="2:16380">
      <c r="B9" s="17">
        <v>44360</v>
      </c>
      <c r="C9" s="18">
        <v>44361</v>
      </c>
      <c r="D9" s="18">
        <v>44362</v>
      </c>
      <c r="E9" s="18">
        <v>44363</v>
      </c>
      <c r="F9" s="18">
        <v>44364</v>
      </c>
      <c r="G9" s="18">
        <v>44365</v>
      </c>
      <c r="H9" s="19">
        <v>44366</v>
      </c>
      <c r="J9" s="36">
        <f ca="1">COUNTIF($M$17:$M$2400,"0")</f>
        <v>13</v>
      </c>
      <c r="K9" s="33"/>
      <c r="L9" s="39">
        <f ca="1">J9/J7</f>
        <v>1</v>
      </c>
      <c r="M9" s="34"/>
      <c r="N9" s="34"/>
      <c r="O9" s="31"/>
      <c r="P9" s="37">
        <v>44388</v>
      </c>
      <c r="Q9" s="18">
        <v>44389</v>
      </c>
      <c r="R9" s="18">
        <v>44390</v>
      </c>
      <c r="S9" s="18">
        <v>44391</v>
      </c>
      <c r="T9" s="18">
        <v>44392</v>
      </c>
      <c r="U9" s="18">
        <v>44393</v>
      </c>
      <c r="V9" s="37">
        <v>44394</v>
      </c>
      <c r="W9" s="60"/>
      <c r="X9" s="29"/>
      <c r="Y9" s="31"/>
      <c r="Z9" s="37">
        <v>44423</v>
      </c>
      <c r="AA9" s="18">
        <v>44424</v>
      </c>
      <c r="AB9" s="18">
        <v>44425</v>
      </c>
      <c r="AC9" s="18">
        <v>44426</v>
      </c>
      <c r="AD9" s="18">
        <v>44427</v>
      </c>
      <c r="AE9" s="18">
        <v>44428</v>
      </c>
      <c r="AF9" s="37">
        <v>44429</v>
      </c>
      <c r="AG9" s="60"/>
      <c r="AH9" s="29"/>
      <c r="AI9" s="31"/>
      <c r="AJ9" s="37">
        <v>44451</v>
      </c>
      <c r="AK9" s="18">
        <v>44452</v>
      </c>
      <c r="AL9" s="18">
        <v>44453</v>
      </c>
      <c r="AM9" s="18">
        <v>44454</v>
      </c>
      <c r="AN9" s="18">
        <v>44455</v>
      </c>
      <c r="AO9" s="18">
        <v>44456</v>
      </c>
      <c r="AP9" s="37">
        <v>44457</v>
      </c>
      <c r="AQ9" s="60"/>
      <c r="AR9" s="29"/>
      <c r="AS9" s="29"/>
      <c r="AT9" s="29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</row>
    <row r="10" s="1" customFormat="1" ht="20" customHeight="1" spans="2:16380">
      <c r="B10" s="17">
        <v>44367</v>
      </c>
      <c r="C10" s="18">
        <v>44368</v>
      </c>
      <c r="D10" s="18">
        <v>44369</v>
      </c>
      <c r="E10" s="18">
        <v>44370</v>
      </c>
      <c r="F10" s="18">
        <v>44371</v>
      </c>
      <c r="G10" s="18">
        <v>44372</v>
      </c>
      <c r="H10" s="19">
        <v>44373</v>
      </c>
      <c r="J10" s="32" t="s">
        <v>11</v>
      </c>
      <c r="K10" s="33"/>
      <c r="L10" s="39">
        <v>1</v>
      </c>
      <c r="M10" s="34"/>
      <c r="N10" s="34"/>
      <c r="O10" s="31"/>
      <c r="P10" s="37">
        <v>44395</v>
      </c>
      <c r="Q10" s="18">
        <v>44396</v>
      </c>
      <c r="R10" s="18">
        <v>44397</v>
      </c>
      <c r="S10" s="18">
        <v>44398</v>
      </c>
      <c r="T10" s="18">
        <v>44399</v>
      </c>
      <c r="U10" s="18">
        <v>44400</v>
      </c>
      <c r="V10" s="37">
        <v>44401</v>
      </c>
      <c r="W10" s="60"/>
      <c r="X10" s="29"/>
      <c r="Y10" s="31"/>
      <c r="Z10" s="37">
        <v>44430</v>
      </c>
      <c r="AA10" s="18">
        <v>44431</v>
      </c>
      <c r="AB10" s="18">
        <v>44432</v>
      </c>
      <c r="AC10" s="18">
        <v>44433</v>
      </c>
      <c r="AD10" s="18">
        <v>44434</v>
      </c>
      <c r="AE10" s="18">
        <v>44435</v>
      </c>
      <c r="AF10" s="37">
        <v>44436</v>
      </c>
      <c r="AG10" s="60"/>
      <c r="AH10" s="29"/>
      <c r="AI10" s="31"/>
      <c r="AJ10" s="37">
        <v>44458</v>
      </c>
      <c r="AK10" s="18">
        <v>44459</v>
      </c>
      <c r="AL10" s="18">
        <v>44460</v>
      </c>
      <c r="AM10" s="18">
        <v>44461</v>
      </c>
      <c r="AN10" s="18">
        <v>44462</v>
      </c>
      <c r="AO10" s="18">
        <v>44463</v>
      </c>
      <c r="AP10" s="37">
        <v>44464</v>
      </c>
      <c r="AQ10" s="60"/>
      <c r="AR10" s="29"/>
      <c r="AS10" s="29"/>
      <c r="AT10" s="29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</row>
    <row r="11" s="1" customFormat="1" ht="20" customHeight="1" spans="2:16380">
      <c r="B11" s="17">
        <v>44374</v>
      </c>
      <c r="C11" s="18">
        <v>44375</v>
      </c>
      <c r="D11" s="18">
        <v>44376</v>
      </c>
      <c r="E11" s="18">
        <v>44377</v>
      </c>
      <c r="F11" s="18" t="str">
        <v/>
      </c>
      <c r="G11" s="18" t="str">
        <v/>
      </c>
      <c r="H11" s="19" t="str">
        <v/>
      </c>
      <c r="J11" s="36">
        <f ca="1">J7-J9</f>
        <v>0</v>
      </c>
      <c r="K11" s="33"/>
      <c r="L11" s="34"/>
      <c r="M11" s="34"/>
      <c r="N11" s="34"/>
      <c r="O11" s="31"/>
      <c r="P11" s="37">
        <v>44402</v>
      </c>
      <c r="Q11" s="18">
        <v>44403</v>
      </c>
      <c r="R11" s="18">
        <v>44404</v>
      </c>
      <c r="S11" s="18">
        <v>44405</v>
      </c>
      <c r="T11" s="18">
        <v>44406</v>
      </c>
      <c r="U11" s="18">
        <v>44407</v>
      </c>
      <c r="V11" s="37">
        <v>44408</v>
      </c>
      <c r="W11" s="60"/>
      <c r="X11" s="29"/>
      <c r="Y11" s="31"/>
      <c r="Z11" s="37">
        <v>44437</v>
      </c>
      <c r="AA11" s="18">
        <v>44438</v>
      </c>
      <c r="AB11" s="18">
        <v>44439</v>
      </c>
      <c r="AC11" s="18" t="str">
        <v/>
      </c>
      <c r="AD11" s="18" t="str">
        <v/>
      </c>
      <c r="AE11" s="18" t="str">
        <v/>
      </c>
      <c r="AF11" s="37" t="str">
        <v/>
      </c>
      <c r="AG11" s="60"/>
      <c r="AH11" s="29"/>
      <c r="AI11" s="31"/>
      <c r="AJ11" s="37">
        <v>44465</v>
      </c>
      <c r="AK11" s="18">
        <v>44466</v>
      </c>
      <c r="AL11" s="18">
        <v>44467</v>
      </c>
      <c r="AM11" s="18">
        <v>44468</v>
      </c>
      <c r="AN11" s="18">
        <v>44469</v>
      </c>
      <c r="AO11" s="18" t="str">
        <v/>
      </c>
      <c r="AP11" s="37" t="str">
        <v/>
      </c>
      <c r="AQ11" s="60"/>
      <c r="AR11" s="29"/>
      <c r="AS11" s="29"/>
      <c r="AT11" s="29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</row>
    <row r="12" s="1" customFormat="1" ht="20" customHeight="1" spans="2:46">
      <c r="B12" s="20" t="str">
        <v/>
      </c>
      <c r="C12" s="21" t="str">
        <v/>
      </c>
      <c r="D12" s="21" t="str">
        <v/>
      </c>
      <c r="E12" s="21" t="str">
        <v/>
      </c>
      <c r="F12" s="21" t="str">
        <v/>
      </c>
      <c r="G12" s="21" t="str">
        <v/>
      </c>
      <c r="H12" s="22" t="str">
        <v/>
      </c>
      <c r="J12" s="40"/>
      <c r="K12" s="41"/>
      <c r="M12" s="4"/>
      <c r="N12" s="41"/>
      <c r="O12" s="42"/>
      <c r="P12" s="43"/>
      <c r="Q12" s="61"/>
      <c r="R12" s="61"/>
      <c r="S12" s="61"/>
      <c r="T12" s="61"/>
      <c r="U12" s="61"/>
      <c r="V12" s="61"/>
      <c r="W12" s="62"/>
      <c r="X12" s="29"/>
      <c r="Y12" s="42"/>
      <c r="Z12" s="43"/>
      <c r="AA12" s="61"/>
      <c r="AB12" s="61"/>
      <c r="AC12" s="61"/>
      <c r="AD12" s="61"/>
      <c r="AE12" s="61"/>
      <c r="AF12" s="61"/>
      <c r="AG12" s="62"/>
      <c r="AH12" s="29"/>
      <c r="AI12" s="42"/>
      <c r="AJ12" s="43"/>
      <c r="AK12" s="61"/>
      <c r="AL12" s="61"/>
      <c r="AM12" s="61"/>
      <c r="AN12" s="61"/>
      <c r="AO12" s="61"/>
      <c r="AP12" s="61"/>
      <c r="AQ12" s="62"/>
      <c r="AR12" s="29"/>
      <c r="AS12" s="29"/>
      <c r="AT12" s="29"/>
    </row>
    <row r="13" s="1" customFormat="1" ht="10" customHeight="1" spans="11:15">
      <c r="K13" s="3"/>
      <c r="M13" s="4"/>
      <c r="N13" s="5"/>
      <c r="O13" s="5"/>
    </row>
    <row r="14" s="1" customFormat="1" ht="20" customHeight="1" spans="11:38">
      <c r="K14" s="3"/>
      <c r="M14" s="4"/>
      <c r="N14" s="5"/>
      <c r="O14" s="5"/>
      <c r="T14" s="63" t="s">
        <v>12</v>
      </c>
      <c r="U14" s="63"/>
      <c r="V14" s="63"/>
      <c r="W14" s="63"/>
      <c r="X14" s="63"/>
      <c r="Y14" s="3">
        <v>44197</v>
      </c>
      <c r="Z14" s="3"/>
      <c r="AA14" s="3"/>
      <c r="AB14" s="3"/>
      <c r="AC14" s="63" t="s">
        <v>13</v>
      </c>
      <c r="AD14" s="63"/>
      <c r="AE14" s="63"/>
      <c r="AF14" s="63"/>
      <c r="AG14" s="63"/>
      <c r="AH14" s="3">
        <f>Y14+31</f>
        <v>44228</v>
      </c>
      <c r="AI14" s="3"/>
      <c r="AJ14" s="3"/>
      <c r="AK14" s="3"/>
      <c r="AL14" s="3"/>
    </row>
    <row r="15" s="1" customFormat="1" ht="7" customHeight="1" spans="11:15">
      <c r="K15" s="3"/>
      <c r="M15" s="4"/>
      <c r="N15" s="5"/>
      <c r="O15" s="5"/>
    </row>
    <row r="16" s="1" customFormat="1" ht="36" customHeight="1" spans="2:46">
      <c r="B16" s="23" t="s">
        <v>14</v>
      </c>
      <c r="C16" s="24" t="s">
        <v>15</v>
      </c>
      <c r="D16" s="24"/>
      <c r="E16" s="24"/>
      <c r="F16" s="24"/>
      <c r="G16" s="24"/>
      <c r="H16" s="24"/>
      <c r="I16" s="24"/>
      <c r="J16" s="44" t="s">
        <v>12</v>
      </c>
      <c r="K16" s="44" t="s">
        <v>16</v>
      </c>
      <c r="L16" s="45" t="s">
        <v>17</v>
      </c>
      <c r="M16" s="46" t="s">
        <v>18</v>
      </c>
      <c r="N16" s="24" t="s">
        <v>19</v>
      </c>
      <c r="O16" s="47">
        <f>Y14</f>
        <v>44197</v>
      </c>
      <c r="P16" s="47">
        <f>IF(O16="","",IF((O16+1)&gt;$AH$14,"",(O16+1)))</f>
        <v>44198</v>
      </c>
      <c r="Q16" s="47">
        <f t="shared" ref="Q16:AT16" si="0">IF(P16="","",IF((P16+1)&gt;$AH$14,"",(P16+1)))</f>
        <v>44199</v>
      </c>
      <c r="R16" s="47">
        <f t="shared" si="0"/>
        <v>44200</v>
      </c>
      <c r="S16" s="47">
        <f t="shared" si="0"/>
        <v>44201</v>
      </c>
      <c r="T16" s="47">
        <f t="shared" si="0"/>
        <v>44202</v>
      </c>
      <c r="U16" s="47">
        <f t="shared" si="0"/>
        <v>44203</v>
      </c>
      <c r="V16" s="47">
        <f t="shared" si="0"/>
        <v>44204</v>
      </c>
      <c r="W16" s="47">
        <f t="shared" si="0"/>
        <v>44205</v>
      </c>
      <c r="X16" s="47">
        <f t="shared" si="0"/>
        <v>44206</v>
      </c>
      <c r="Y16" s="47">
        <f t="shared" si="0"/>
        <v>44207</v>
      </c>
      <c r="Z16" s="47">
        <f t="shared" si="0"/>
        <v>44208</v>
      </c>
      <c r="AA16" s="47">
        <f t="shared" si="0"/>
        <v>44209</v>
      </c>
      <c r="AB16" s="47">
        <f t="shared" si="0"/>
        <v>44210</v>
      </c>
      <c r="AC16" s="47">
        <f t="shared" si="0"/>
        <v>44211</v>
      </c>
      <c r="AD16" s="47">
        <f t="shared" si="0"/>
        <v>44212</v>
      </c>
      <c r="AE16" s="47">
        <f t="shared" si="0"/>
        <v>44213</v>
      </c>
      <c r="AF16" s="47">
        <f t="shared" si="0"/>
        <v>44214</v>
      </c>
      <c r="AG16" s="47">
        <f t="shared" si="0"/>
        <v>44215</v>
      </c>
      <c r="AH16" s="47">
        <f t="shared" si="0"/>
        <v>44216</v>
      </c>
      <c r="AI16" s="47">
        <f t="shared" si="0"/>
        <v>44217</v>
      </c>
      <c r="AJ16" s="47">
        <f t="shared" si="0"/>
        <v>44218</v>
      </c>
      <c r="AK16" s="47">
        <f t="shared" si="0"/>
        <v>44219</v>
      </c>
      <c r="AL16" s="47">
        <f t="shared" si="0"/>
        <v>44220</v>
      </c>
      <c r="AM16" s="47">
        <f t="shared" si="0"/>
        <v>44221</v>
      </c>
      <c r="AN16" s="47">
        <f t="shared" si="0"/>
        <v>44222</v>
      </c>
      <c r="AO16" s="47">
        <f t="shared" si="0"/>
        <v>44223</v>
      </c>
      <c r="AP16" s="47">
        <f t="shared" si="0"/>
        <v>44224</v>
      </c>
      <c r="AQ16" s="47">
        <f t="shared" si="0"/>
        <v>44225</v>
      </c>
      <c r="AR16" s="47">
        <f t="shared" si="0"/>
        <v>44226</v>
      </c>
      <c r="AS16" s="47">
        <f t="shared" si="0"/>
        <v>44227</v>
      </c>
      <c r="AT16" s="66">
        <f t="shared" si="0"/>
        <v>44228</v>
      </c>
    </row>
    <row r="17" s="1" customFormat="1" ht="20" customHeight="1" spans="2:46">
      <c r="B17" s="25">
        <v>1</v>
      </c>
      <c r="C17" s="26" t="s">
        <v>20</v>
      </c>
      <c r="D17" s="26"/>
      <c r="E17" s="26"/>
      <c r="F17" s="26"/>
      <c r="G17" s="26"/>
      <c r="H17" s="26"/>
      <c r="I17" s="26"/>
      <c r="J17" s="48">
        <v>44197</v>
      </c>
      <c r="K17" s="48">
        <v>44210</v>
      </c>
      <c r="L17" s="49">
        <f t="shared" ref="L17:L24" si="1">IF(J17="","",K17-J17+1)</f>
        <v>14</v>
      </c>
      <c r="M17" s="50">
        <f ca="1">IF(C17="","",IF(TODAY()&lt;K17,K17-TODAY(),0))</f>
        <v>0</v>
      </c>
      <c r="N17" s="25" t="str">
        <f ca="1">IF(C17="","-",IF(M17=0,"Completed","Pending"))</f>
        <v>Completed</v>
      </c>
      <c r="O17" s="51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7"/>
    </row>
    <row r="18" s="1" customFormat="1" ht="20" customHeight="1" spans="2:46">
      <c r="B18" s="27">
        <v>2</v>
      </c>
      <c r="C18" s="26" t="s">
        <v>21</v>
      </c>
      <c r="D18" s="26"/>
      <c r="E18" s="26"/>
      <c r="F18" s="26"/>
      <c r="G18" s="26"/>
      <c r="H18" s="26"/>
      <c r="I18" s="26"/>
      <c r="J18" s="53">
        <v>44211</v>
      </c>
      <c r="K18" s="53">
        <v>44232</v>
      </c>
      <c r="L18" s="54">
        <f t="shared" si="1"/>
        <v>22</v>
      </c>
      <c r="M18" s="50">
        <f ca="1" t="shared" ref="M18:M39" si="2">IF(C18="","",IF(TODAY()&lt;K18,K18-TODAY(),0))</f>
        <v>0</v>
      </c>
      <c r="N18" s="25" t="str">
        <f ca="1" t="shared" ref="N18:N39" si="3">IF(C18="","-",IF(M18=0,"Completed","Pending"))</f>
        <v>Completed</v>
      </c>
      <c r="O18" s="55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68"/>
    </row>
    <row r="19" s="1" customFormat="1" ht="20" customHeight="1" spans="2:46">
      <c r="B19" s="27">
        <v>3</v>
      </c>
      <c r="C19" s="26" t="s">
        <v>22</v>
      </c>
      <c r="D19" s="26"/>
      <c r="E19" s="26"/>
      <c r="F19" s="26"/>
      <c r="G19" s="26"/>
      <c r="H19" s="26"/>
      <c r="I19" s="26"/>
      <c r="J19" s="53">
        <v>44207</v>
      </c>
      <c r="K19" s="53">
        <v>44202</v>
      </c>
      <c r="L19" s="54">
        <f t="shared" si="1"/>
        <v>-4</v>
      </c>
      <c r="M19" s="50">
        <f ca="1" t="shared" si="2"/>
        <v>0</v>
      </c>
      <c r="N19" s="25" t="str">
        <f ca="1" t="shared" si="3"/>
        <v>Completed</v>
      </c>
      <c r="O19" s="55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68"/>
    </row>
    <row r="20" s="1" customFormat="1" ht="20" customHeight="1" spans="2:46">
      <c r="B20" s="27">
        <v>4</v>
      </c>
      <c r="C20" s="26" t="s">
        <v>23</v>
      </c>
      <c r="D20" s="26"/>
      <c r="E20" s="26"/>
      <c r="F20" s="26"/>
      <c r="G20" s="26"/>
      <c r="H20" s="26"/>
      <c r="I20" s="26"/>
      <c r="J20" s="53">
        <v>44200</v>
      </c>
      <c r="K20" s="53">
        <v>44205</v>
      </c>
      <c r="L20" s="54">
        <f t="shared" si="1"/>
        <v>6</v>
      </c>
      <c r="M20" s="50">
        <f ca="1" t="shared" si="2"/>
        <v>0</v>
      </c>
      <c r="N20" s="25" t="str">
        <f ca="1" t="shared" si="3"/>
        <v>Completed</v>
      </c>
      <c r="O20" s="55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68"/>
    </row>
    <row r="21" s="1" customFormat="1" ht="20" customHeight="1" spans="2:46">
      <c r="B21" s="27">
        <v>5</v>
      </c>
      <c r="C21" s="26" t="s">
        <v>24</v>
      </c>
      <c r="D21" s="26"/>
      <c r="E21" s="26"/>
      <c r="F21" s="26"/>
      <c r="G21" s="26"/>
      <c r="H21" s="26"/>
      <c r="I21" s="26"/>
      <c r="J21" s="53">
        <v>44201</v>
      </c>
      <c r="K21" s="53">
        <v>44201</v>
      </c>
      <c r="L21" s="54">
        <f t="shared" si="1"/>
        <v>1</v>
      </c>
      <c r="M21" s="50">
        <f ca="1" t="shared" si="2"/>
        <v>0</v>
      </c>
      <c r="N21" s="25" t="str">
        <f ca="1" t="shared" si="3"/>
        <v>Completed</v>
      </c>
      <c r="O21" s="55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68"/>
    </row>
    <row r="22" s="1" customFormat="1" ht="20" customHeight="1" spans="2:46">
      <c r="B22" s="27">
        <v>6</v>
      </c>
      <c r="C22" s="26" t="s">
        <v>25</v>
      </c>
      <c r="D22" s="26"/>
      <c r="E22" s="26"/>
      <c r="F22" s="26"/>
      <c r="G22" s="26"/>
      <c r="H22" s="26"/>
      <c r="I22" s="26"/>
      <c r="J22" s="53">
        <v>44197</v>
      </c>
      <c r="K22" s="53">
        <v>44205</v>
      </c>
      <c r="L22" s="54">
        <f t="shared" si="1"/>
        <v>9</v>
      </c>
      <c r="M22" s="50">
        <f ca="1" t="shared" si="2"/>
        <v>0</v>
      </c>
      <c r="N22" s="25" t="str">
        <f ca="1" t="shared" si="3"/>
        <v>Completed</v>
      </c>
      <c r="O22" s="55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68"/>
    </row>
    <row r="23" s="1" customFormat="1" ht="20" customHeight="1" spans="2:46">
      <c r="B23" s="27">
        <v>7</v>
      </c>
      <c r="C23" s="26" t="s">
        <v>26</v>
      </c>
      <c r="D23" s="26"/>
      <c r="E23" s="26"/>
      <c r="F23" s="26"/>
      <c r="G23" s="26"/>
      <c r="H23" s="26"/>
      <c r="I23" s="26"/>
      <c r="J23" s="53">
        <v>44198</v>
      </c>
      <c r="K23" s="53">
        <v>44201</v>
      </c>
      <c r="L23" s="54">
        <f t="shared" si="1"/>
        <v>4</v>
      </c>
      <c r="M23" s="50">
        <f ca="1" t="shared" si="2"/>
        <v>0</v>
      </c>
      <c r="N23" s="25" t="str">
        <f ca="1" t="shared" si="3"/>
        <v>Completed</v>
      </c>
      <c r="O23" s="55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68"/>
    </row>
    <row r="24" s="1" customFormat="1" ht="20" customHeight="1" spans="2:46">
      <c r="B24" s="27">
        <v>8</v>
      </c>
      <c r="C24" s="26" t="s">
        <v>27</v>
      </c>
      <c r="D24" s="26"/>
      <c r="E24" s="26"/>
      <c r="F24" s="26"/>
      <c r="G24" s="26"/>
      <c r="H24" s="26"/>
      <c r="I24" s="26"/>
      <c r="J24" s="53">
        <v>44199</v>
      </c>
      <c r="K24" s="53">
        <v>44201</v>
      </c>
      <c r="L24" s="54">
        <f t="shared" si="1"/>
        <v>3</v>
      </c>
      <c r="M24" s="50">
        <f ca="1" t="shared" si="2"/>
        <v>0</v>
      </c>
      <c r="N24" s="25" t="str">
        <f ca="1" t="shared" si="3"/>
        <v>Completed</v>
      </c>
      <c r="O24" s="55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68"/>
    </row>
    <row r="25" ht="20" customHeight="1" spans="2:46">
      <c r="B25" s="27">
        <v>9</v>
      </c>
      <c r="C25" s="26" t="s">
        <v>28</v>
      </c>
      <c r="D25" s="26"/>
      <c r="E25" s="26"/>
      <c r="F25" s="26"/>
      <c r="G25" s="26"/>
      <c r="H25" s="26"/>
      <c r="I25" s="26"/>
      <c r="J25" s="53">
        <v>44200</v>
      </c>
      <c r="K25" s="53">
        <v>44218</v>
      </c>
      <c r="L25" s="54">
        <f t="shared" ref="L25:L39" si="4">IF(J25="","",K25-J25+1)</f>
        <v>19</v>
      </c>
      <c r="M25" s="50">
        <f ca="1" t="shared" si="2"/>
        <v>0</v>
      </c>
      <c r="N25" s="25" t="str">
        <f ca="1" t="shared" si="3"/>
        <v>Completed</v>
      </c>
      <c r="O25" s="57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68"/>
    </row>
    <row r="26" ht="20" customHeight="1" spans="2:46">
      <c r="B26" s="27">
        <v>10</v>
      </c>
      <c r="C26" s="26" t="s">
        <v>29</v>
      </c>
      <c r="D26" s="26"/>
      <c r="E26" s="26"/>
      <c r="F26" s="26"/>
      <c r="G26" s="26"/>
      <c r="H26" s="26"/>
      <c r="I26" s="26"/>
      <c r="J26" s="53">
        <v>44201</v>
      </c>
      <c r="K26" s="53">
        <v>44202</v>
      </c>
      <c r="L26" s="54">
        <f t="shared" si="4"/>
        <v>2</v>
      </c>
      <c r="M26" s="50">
        <f ca="1" t="shared" si="2"/>
        <v>0</v>
      </c>
      <c r="N26" s="25" t="str">
        <f ca="1" t="shared" si="3"/>
        <v>Completed</v>
      </c>
      <c r="O26" s="57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68"/>
    </row>
    <row r="27" ht="20" customHeight="1" spans="2:46">
      <c r="B27" s="27">
        <v>11</v>
      </c>
      <c r="C27" s="26" t="s">
        <v>30</v>
      </c>
      <c r="D27" s="26"/>
      <c r="E27" s="26"/>
      <c r="F27" s="26"/>
      <c r="G27" s="26"/>
      <c r="H27" s="26"/>
      <c r="I27" s="26"/>
      <c r="J27" s="53">
        <v>44202</v>
      </c>
      <c r="K27" s="53">
        <v>44212</v>
      </c>
      <c r="L27" s="54">
        <f t="shared" si="4"/>
        <v>11</v>
      </c>
      <c r="M27" s="50">
        <f ca="1" t="shared" si="2"/>
        <v>0</v>
      </c>
      <c r="N27" s="25" t="str">
        <f ca="1" t="shared" si="3"/>
        <v>Completed</v>
      </c>
      <c r="O27" s="57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68"/>
    </row>
    <row r="28" ht="20" customHeight="1" spans="2:46">
      <c r="B28" s="27">
        <v>12</v>
      </c>
      <c r="C28" s="26" t="s">
        <v>31</v>
      </c>
      <c r="D28" s="26"/>
      <c r="E28" s="26"/>
      <c r="F28" s="26"/>
      <c r="G28" s="26"/>
      <c r="H28" s="26"/>
      <c r="I28" s="26"/>
      <c r="J28" s="53">
        <v>44198</v>
      </c>
      <c r="K28" s="53">
        <v>44201</v>
      </c>
      <c r="L28" s="54">
        <f t="shared" si="4"/>
        <v>4</v>
      </c>
      <c r="M28" s="50">
        <f ca="1" t="shared" si="2"/>
        <v>0</v>
      </c>
      <c r="N28" s="25" t="str">
        <f ca="1" t="shared" si="3"/>
        <v>Completed</v>
      </c>
      <c r="O28" s="57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68"/>
    </row>
    <row r="29" ht="20" customHeight="1" spans="2:46">
      <c r="B29" s="27">
        <v>13</v>
      </c>
      <c r="C29" s="26" t="s">
        <v>32</v>
      </c>
      <c r="D29" s="26"/>
      <c r="E29" s="26"/>
      <c r="F29" s="26"/>
      <c r="G29" s="26"/>
      <c r="H29" s="26"/>
      <c r="I29" s="26"/>
      <c r="J29" s="53">
        <v>44199</v>
      </c>
      <c r="K29" s="53">
        <v>44202</v>
      </c>
      <c r="L29" s="54">
        <f t="shared" si="4"/>
        <v>4</v>
      </c>
      <c r="M29" s="50">
        <f ca="1" t="shared" si="2"/>
        <v>0</v>
      </c>
      <c r="N29" s="25" t="str">
        <f ca="1" t="shared" si="3"/>
        <v>Completed</v>
      </c>
      <c r="O29" s="57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68"/>
    </row>
    <row r="30" ht="20" customHeight="1" spans="2:46">
      <c r="B30" s="27">
        <v>14</v>
      </c>
      <c r="C30" s="28"/>
      <c r="D30" s="28"/>
      <c r="E30" s="28"/>
      <c r="F30" s="28"/>
      <c r="G30" s="28"/>
      <c r="H30" s="28"/>
      <c r="I30" s="28"/>
      <c r="J30" s="53"/>
      <c r="K30" s="53"/>
      <c r="L30" s="54" t="str">
        <f t="shared" si="4"/>
        <v/>
      </c>
      <c r="M30" s="50" t="str">
        <f ca="1" t="shared" si="2"/>
        <v/>
      </c>
      <c r="N30" s="25" t="str">
        <f ca="1" t="shared" si="3"/>
        <v>-</v>
      </c>
      <c r="O30" s="57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68"/>
    </row>
    <row r="31" ht="20" customHeight="1" spans="2:46">
      <c r="B31" s="27">
        <v>15</v>
      </c>
      <c r="C31" s="28"/>
      <c r="D31" s="28"/>
      <c r="E31" s="28"/>
      <c r="F31" s="28"/>
      <c r="G31" s="28"/>
      <c r="H31" s="28"/>
      <c r="I31" s="28"/>
      <c r="J31" s="53"/>
      <c r="K31" s="53"/>
      <c r="L31" s="54" t="str">
        <f t="shared" si="4"/>
        <v/>
      </c>
      <c r="M31" s="50" t="str">
        <f ca="1" t="shared" si="2"/>
        <v/>
      </c>
      <c r="N31" s="25" t="str">
        <f ca="1" t="shared" si="3"/>
        <v>-</v>
      </c>
      <c r="O31" s="57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68"/>
    </row>
    <row r="32" ht="20" customHeight="1" spans="2:46">
      <c r="B32" s="27">
        <v>16</v>
      </c>
      <c r="C32" s="28"/>
      <c r="D32" s="28"/>
      <c r="E32" s="28"/>
      <c r="F32" s="28"/>
      <c r="G32" s="28"/>
      <c r="H32" s="28"/>
      <c r="I32" s="28"/>
      <c r="J32" s="53"/>
      <c r="K32" s="53"/>
      <c r="L32" s="54" t="str">
        <f t="shared" si="4"/>
        <v/>
      </c>
      <c r="M32" s="50" t="str">
        <f ca="1" t="shared" si="2"/>
        <v/>
      </c>
      <c r="N32" s="25" t="str">
        <f ca="1" t="shared" si="3"/>
        <v>-</v>
      </c>
      <c r="O32" s="57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68"/>
    </row>
    <row r="33" ht="20" customHeight="1" spans="2:46">
      <c r="B33" s="27">
        <v>17</v>
      </c>
      <c r="C33" s="28"/>
      <c r="D33" s="28"/>
      <c r="E33" s="28"/>
      <c r="F33" s="28"/>
      <c r="G33" s="28"/>
      <c r="H33" s="28"/>
      <c r="I33" s="28"/>
      <c r="J33" s="53"/>
      <c r="K33" s="53"/>
      <c r="L33" s="54" t="str">
        <f t="shared" si="4"/>
        <v/>
      </c>
      <c r="M33" s="50" t="str">
        <f ca="1" t="shared" si="2"/>
        <v/>
      </c>
      <c r="N33" s="25" t="str">
        <f ca="1" t="shared" si="3"/>
        <v>-</v>
      </c>
      <c r="O33" s="57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68"/>
    </row>
    <row r="34" ht="20" customHeight="1" spans="2:46">
      <c r="B34" s="27">
        <v>18</v>
      </c>
      <c r="C34" s="28"/>
      <c r="D34" s="28"/>
      <c r="E34" s="28"/>
      <c r="F34" s="28"/>
      <c r="G34" s="28"/>
      <c r="H34" s="28"/>
      <c r="I34" s="28"/>
      <c r="J34" s="53"/>
      <c r="K34" s="53"/>
      <c r="L34" s="54" t="str">
        <f t="shared" si="4"/>
        <v/>
      </c>
      <c r="M34" s="50" t="str">
        <f ca="1" t="shared" si="2"/>
        <v/>
      </c>
      <c r="N34" s="25" t="str">
        <f ca="1" t="shared" si="3"/>
        <v>-</v>
      </c>
      <c r="O34" s="57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68"/>
    </row>
    <row r="35" ht="20" customHeight="1" spans="2:46">
      <c r="B35" s="27">
        <v>19</v>
      </c>
      <c r="C35" s="28"/>
      <c r="D35" s="28"/>
      <c r="E35" s="28"/>
      <c r="F35" s="28"/>
      <c r="G35" s="28"/>
      <c r="H35" s="28"/>
      <c r="I35" s="28"/>
      <c r="J35" s="53"/>
      <c r="K35" s="53"/>
      <c r="L35" s="54" t="str">
        <f t="shared" si="4"/>
        <v/>
      </c>
      <c r="M35" s="50" t="str">
        <f ca="1" t="shared" si="2"/>
        <v/>
      </c>
      <c r="N35" s="25" t="str">
        <f ca="1" t="shared" si="3"/>
        <v>-</v>
      </c>
      <c r="O35" s="57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68"/>
    </row>
    <row r="36" ht="20" customHeight="1" spans="2:46">
      <c r="B36" s="27">
        <v>20</v>
      </c>
      <c r="C36" s="28"/>
      <c r="D36" s="28"/>
      <c r="E36" s="28"/>
      <c r="F36" s="28"/>
      <c r="G36" s="28"/>
      <c r="H36" s="28"/>
      <c r="I36" s="28"/>
      <c r="J36" s="53"/>
      <c r="K36" s="53"/>
      <c r="L36" s="54" t="str">
        <f t="shared" si="4"/>
        <v/>
      </c>
      <c r="M36" s="50" t="str">
        <f ca="1" t="shared" si="2"/>
        <v/>
      </c>
      <c r="N36" s="25" t="str">
        <f ca="1" t="shared" si="3"/>
        <v>-</v>
      </c>
      <c r="O36" s="57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68"/>
    </row>
    <row r="37" ht="20" customHeight="1" spans="2:46">
      <c r="B37" s="27">
        <v>21</v>
      </c>
      <c r="C37" s="28"/>
      <c r="D37" s="28"/>
      <c r="E37" s="28"/>
      <c r="F37" s="28"/>
      <c r="G37" s="28"/>
      <c r="H37" s="28"/>
      <c r="I37" s="28"/>
      <c r="J37" s="53"/>
      <c r="K37" s="53"/>
      <c r="L37" s="54" t="str">
        <f t="shared" si="4"/>
        <v/>
      </c>
      <c r="M37" s="50" t="str">
        <f ca="1" t="shared" si="2"/>
        <v/>
      </c>
      <c r="N37" s="25" t="str">
        <f ca="1" t="shared" si="3"/>
        <v>-</v>
      </c>
      <c r="O37" s="57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68"/>
    </row>
    <row r="38" ht="20" customHeight="1" spans="2:46">
      <c r="B38" s="27">
        <v>22</v>
      </c>
      <c r="C38" s="28"/>
      <c r="D38" s="28"/>
      <c r="E38" s="28"/>
      <c r="F38" s="28"/>
      <c r="G38" s="28"/>
      <c r="H38" s="28"/>
      <c r="I38" s="28"/>
      <c r="J38" s="53"/>
      <c r="K38" s="53"/>
      <c r="L38" s="54" t="str">
        <f t="shared" si="4"/>
        <v/>
      </c>
      <c r="M38" s="50" t="str">
        <f ca="1" t="shared" si="2"/>
        <v/>
      </c>
      <c r="N38" s="25" t="str">
        <f ca="1" t="shared" si="3"/>
        <v>-</v>
      </c>
      <c r="O38" s="57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68"/>
    </row>
    <row r="39" ht="20" customHeight="1" spans="2:46">
      <c r="B39" s="27">
        <v>23</v>
      </c>
      <c r="C39" s="28"/>
      <c r="D39" s="28"/>
      <c r="E39" s="28"/>
      <c r="F39" s="28"/>
      <c r="G39" s="28"/>
      <c r="H39" s="28"/>
      <c r="I39" s="28"/>
      <c r="J39" s="53"/>
      <c r="K39" s="53"/>
      <c r="L39" s="54" t="str">
        <f t="shared" si="4"/>
        <v/>
      </c>
      <c r="M39" s="50" t="str">
        <f ca="1" t="shared" si="2"/>
        <v/>
      </c>
      <c r="N39" s="25" t="str">
        <f ca="1" t="shared" si="3"/>
        <v>-</v>
      </c>
      <c r="O39" s="57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68"/>
    </row>
    <row r="40" ht="15" customHeight="1"/>
  </sheetData>
  <mergeCells count="37">
    <mergeCell ref="B2:AT2"/>
    <mergeCell ref="B4:H4"/>
    <mergeCell ref="P4:V4"/>
    <mergeCell ref="Z4:AF4"/>
    <mergeCell ref="AJ4:AP4"/>
    <mergeCell ref="B5:D5"/>
    <mergeCell ref="P5:R5"/>
    <mergeCell ref="Z5:AB5"/>
    <mergeCell ref="AJ5:AL5"/>
    <mergeCell ref="T14:X14"/>
    <mergeCell ref="Y14:AB14"/>
    <mergeCell ref="AC14:AG14"/>
    <mergeCell ref="AH14:AL14"/>
    <mergeCell ref="C16:I16"/>
    <mergeCell ref="C17:I17"/>
    <mergeCell ref="C18:I18"/>
    <mergeCell ref="C19:I19"/>
    <mergeCell ref="C20:I20"/>
    <mergeCell ref="C21:I21"/>
    <mergeCell ref="C22:I22"/>
    <mergeCell ref="C23:I23"/>
    <mergeCell ref="C24:I24"/>
    <mergeCell ref="C25:I25"/>
    <mergeCell ref="C26:I26"/>
    <mergeCell ref="C27:I27"/>
    <mergeCell ref="C28:I28"/>
    <mergeCell ref="C29:I29"/>
    <mergeCell ref="C30:I30"/>
    <mergeCell ref="C31:I31"/>
    <mergeCell ref="C32:I32"/>
    <mergeCell ref="C33:I33"/>
    <mergeCell ref="C34:I34"/>
    <mergeCell ref="C35:I35"/>
    <mergeCell ref="C36:I36"/>
    <mergeCell ref="C37:I37"/>
    <mergeCell ref="C38:I38"/>
    <mergeCell ref="C39:I39"/>
  </mergeCells>
  <conditionalFormatting sqref="AI32">
    <cfRule type="expression" dxfId="0" priority="46">
      <formula>AND(AH$16&gt;=$J32,AH$16&lt;=$K32)</formula>
    </cfRule>
  </conditionalFormatting>
  <conditionalFormatting sqref="B6:H12">
    <cfRule type="cellIs" dxfId="1" priority="11" operator="equal">
      <formula>TODAY()</formula>
    </cfRule>
    <cfRule type="expression" dxfId="2" priority="12">
      <formula>TODAY</formula>
    </cfRule>
  </conditionalFormatting>
  <conditionalFormatting sqref="P6:V11">
    <cfRule type="cellIs" dxfId="1" priority="9" operator="equal">
      <formula>TODAY()</formula>
    </cfRule>
    <cfRule type="expression" dxfId="2" priority="10">
      <formula>TODAY</formula>
    </cfRule>
  </conditionalFormatting>
  <conditionalFormatting sqref="Z6:AF11">
    <cfRule type="cellIs" dxfId="1" priority="3" operator="equal">
      <formula>TODAY()</formula>
    </cfRule>
    <cfRule type="expression" dxfId="2" priority="4">
      <formula>TODAY</formula>
    </cfRule>
  </conditionalFormatting>
  <conditionalFormatting sqref="AJ6:AP11">
    <cfRule type="cellIs" dxfId="1" priority="1" operator="equal">
      <formula>TODAY()</formula>
    </cfRule>
    <cfRule type="expression" dxfId="2" priority="2">
      <formula>TODAY</formula>
    </cfRule>
  </conditionalFormatting>
  <conditionalFormatting sqref="AJ17:AT32 AH33:AT39 O17:AI31 O32:AG39">
    <cfRule type="expression" dxfId="0" priority="31">
      <formula>AND(O$16&gt;=$J17,O$16&lt;=$K17)</formula>
    </cfRule>
  </conditionalFormatting>
  <dataValidations count="2">
    <dataValidation type="list" allowBlank="1" showInputMessage="1" showErrorMessage="1" sqref="P25:P1048576">
      <formula1>"Completed,In Progress,Not Started,Cancelled"</formula1>
    </dataValidation>
    <dataValidation type="list" allowBlank="1" showInputMessage="1" showErrorMessage="1" sqref="L40:L1048576">
      <formula1>"Important,Urgent,Normal,日常"</formula1>
    </dataValidation>
  </dataValidations>
  <pageMargins left="0.432638888888889" right="0.708333333333333" top="0.826388888888889" bottom="0.75" header="0.3" footer="0.3"/>
  <pageSetup paperSize="8" scale="92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秦荷华</cp:lastModifiedBy>
  <dcterms:created xsi:type="dcterms:W3CDTF">2020-08-23T14:39:00Z</dcterms:created>
  <dcterms:modified xsi:type="dcterms:W3CDTF">2021-06-27T12:48:21Z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05D43C35F0AE4F4E87EE4272B27C5377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v1.0_mb_VIl36ZnGX8/Y+Uce1xNyOw==</vt:lpwstr>
  </property>
</Properties>
</file>