
<file path=[Content_Types].xml><?xml version="1.0" encoding="utf-8"?>
<Types xmlns="http://schemas.openxmlformats.org/package/2006/content-types">
  <Default ContentType="application/vnd.openxmlformats-officedocument.vmlDrawing" Extension="vml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ms-excel.controlproperties+xml" PartName="/xl/ctrlProps/ctrlProp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984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<sst xmlns="http://schemas.openxmlformats.org/spreadsheetml/2006/main" count="75" uniqueCount="39">
  <si>
    <t>Work Plan-Gantt Chart</t>
  </si>
  <si>
    <t>Start Date：</t>
  </si>
  <si>
    <t>总Task数：</t>
  </si>
  <si>
    <t>年</t>
  </si>
  <si>
    <t>End Date：</t>
  </si>
  <si>
    <t>今日时间：</t>
  </si>
  <si>
    <t>月</t>
  </si>
  <si>
    <t>日</t>
  </si>
  <si>
    <t>一</t>
  </si>
  <si>
    <t>二</t>
  </si>
  <si>
    <t>三</t>
  </si>
  <si>
    <t>四</t>
  </si>
  <si>
    <t>五</t>
  </si>
  <si>
    <t>六</t>
  </si>
  <si>
    <t>名称</t>
  </si>
  <si>
    <t>Owner</t>
  </si>
  <si>
    <t>Priority</t>
  </si>
  <si>
    <t>Planned Start</t>
  </si>
  <si>
    <t>Planned End</t>
  </si>
  <si>
    <t>CompletedDays</t>
  </si>
  <si>
    <t>Gantt Chart</t>
  </si>
  <si>
    <t>Project Confirmed</t>
  </si>
  <si>
    <t>Owner1</t>
  </si>
  <si>
    <t>Important</t>
  </si>
  <si>
    <t>Project调研</t>
  </si>
  <si>
    <t>Owner2</t>
  </si>
  <si>
    <t>Normal</t>
  </si>
  <si>
    <t>方案制作</t>
  </si>
  <si>
    <t>Owner3</t>
  </si>
  <si>
    <t>Low</t>
  </si>
  <si>
    <t>审批</t>
  </si>
  <si>
    <t>Owner4</t>
  </si>
  <si>
    <t>Project执行</t>
  </si>
  <si>
    <t>Owner5</t>
  </si>
  <si>
    <t>ProjectAcceptance</t>
  </si>
  <si>
    <t>Owner6</t>
  </si>
  <si>
    <t>档案整理</t>
  </si>
  <si>
    <t>结题</t>
  </si>
  <si>
    <t>请输入Project内容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</si>
</sst>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 ;[Red]\-0\ "/>
    <numFmt numFmtId="178" formatCode="d"/>
    <numFmt numFmtId="7" formatCode="&quot;￥&quot;#,##0.00;&quot;￥&quot;\-#,##0.00"/>
    <numFmt numFmtId="179" formatCode="上午/下午h&quot;时&quot;mm&quot;分&quot;ss&quot;秒&quot;;@"/>
  </numFmts>
  <fonts count="34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2"/>
      <name val="微软雅黑"/>
      <charset val="134"/>
    </font>
    <font>
      <sz val="22"/>
      <color rgb="FF2FA990"/>
      <name val="微软雅黑"/>
      <charset val="134"/>
    </font>
    <font>
      <sz val="11"/>
      <color theme="0"/>
      <name val="微软雅黑"/>
      <charset val="134"/>
    </font>
    <font>
      <sz val="11"/>
      <color rgb="FF2FA990"/>
      <name val="微软雅黑"/>
      <charset val="134"/>
    </font>
    <font>
      <b/>
      <sz val="22"/>
      <color theme="5" tint="-0.25"/>
      <name val="微软雅黑"/>
      <charset val="134"/>
    </font>
    <font>
      <b/>
      <sz val="12"/>
      <color theme="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1"/>
      <name val="微软雅黑"/>
      <charset val="134"/>
    </font>
    <font>
      <sz val="10"/>
      <color rgb="FF2FA990"/>
      <name val="Webding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EE9E7"/>
        <bgColor indexed="64"/>
      </patternFill>
    </fill>
    <fill>
      <patternFill patternType="solid">
        <fgColor rgb="FFAEE9DD"/>
        <bgColor indexed="64"/>
      </patternFill>
    </fill>
    <fill>
      <patternFill patternType="solid">
        <fgColor rgb="FF45CBB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45CBB1"/>
      </left>
      <right style="thin">
        <color rgb="FF45CBB1"/>
      </right>
      <top style="thin">
        <color rgb="FF45CBB1"/>
      </top>
      <bottom style="thin">
        <color rgb="FF45CBB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45CBB1"/>
      </left>
      <right/>
      <top style="thin">
        <color rgb="FF45CBB1"/>
      </top>
      <bottom style="thin">
        <color rgb="FF45CBB1"/>
      </bottom>
      <diagonal/>
    </border>
    <border>
      <left/>
      <right/>
      <top style="thin">
        <color rgb="FF45CBB1"/>
      </top>
      <bottom style="thin">
        <color rgb="FF45CBB1"/>
      </bottom>
      <diagonal/>
    </border>
    <border>
      <left/>
      <right style="thin">
        <color rgb="FF45CBB1"/>
      </right>
      <top style="thin">
        <color rgb="FF45CBB1"/>
      </top>
      <bottom style="thin">
        <color rgb="FF45CBB1"/>
      </bottom>
      <diagonal/>
    </border>
    <border>
      <left/>
      <right/>
      <top/>
      <bottom style="medium">
        <color theme="0" tint="-0.0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7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6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176" fontId="6" fillId="3" borderId="0" xfId="0" applyNumberFormat="1" applyFont="1" applyFill="1" applyAlignment="1">
      <alignment horizontal="center" vertical="center"/>
    </xf>
    <xf numFmtId="176" fontId="7" fillId="4" borderId="0" xfId="0" applyNumberFormat="1" applyFont="1" applyFill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176" fontId="8" fillId="3" borderId="0" xfId="0" applyNumberFormat="1" applyFont="1" applyFill="1" applyAlignment="1">
      <alignment horizontal="center" vertical="center"/>
    </xf>
    <xf numFmtId="176" fontId="9" fillId="3" borderId="0" xfId="0" applyNumberFormat="1" applyFont="1" applyFill="1" applyBorder="1" applyAlignment="1">
      <alignment horizontal="center" vertical="center"/>
    </xf>
    <xf numFmtId="176" fontId="5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76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177" fontId="12" fillId="2" borderId="0" xfId="0" applyNumberFormat="1" applyFont="1" applyFill="1" applyBorder="1" applyAlignment="1">
      <alignment horizontal="center" vertical="center"/>
    </xf>
    <xf numFmtId="177" fontId="4" fillId="4" borderId="0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7" fillId="4" borderId="0" xfId="0" applyNumberFormat="1" applyFont="1" applyFill="1" applyAlignment="1">
      <alignment horizontal="center" vertical="center"/>
    </xf>
    <xf numFmtId="0" fontId="7" fillId="4" borderId="0" xfId="0" applyNumberFormat="1" applyFont="1" applyFill="1" applyBorder="1" applyAlignment="1">
      <alignment horizontal="center" vertical="center"/>
    </xf>
    <xf numFmtId="0" fontId="13" fillId="4" borderId="3" xfId="0" applyNumberFormat="1" applyFont="1" applyFill="1" applyBorder="1" applyAlignment="1">
      <alignment horizontal="center" vertical="center"/>
    </xf>
    <xf numFmtId="177" fontId="7" fillId="4" borderId="0" xfId="0" applyNumberFormat="1" applyFont="1" applyFill="1" applyAlignment="1">
      <alignment horizontal="center" vertical="center"/>
    </xf>
    <xf numFmtId="177" fontId="7" fillId="4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77" fontId="13" fillId="0" borderId="0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178" fontId="13" fillId="0" borderId="0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177" fontId="12" fillId="4" borderId="0" xfId="0" applyNumberFormat="1" applyFont="1" applyFill="1" applyBorder="1" applyAlignment="1">
      <alignment horizontal="center" vertical="center"/>
    </xf>
    <xf numFmtId="176" fontId="8" fillId="3" borderId="7" xfId="0" applyNumberFormat="1" applyFont="1" applyFill="1" applyBorder="1" applyAlignment="1">
      <alignment horizontal="center" vertical="center"/>
    </xf>
    <xf numFmtId="176" fontId="8" fillId="3" borderId="8" xfId="0" applyNumberFormat="1" applyFont="1" applyFill="1" applyBorder="1" applyAlignment="1">
      <alignment horizontal="center" vertical="center"/>
    </xf>
    <xf numFmtId="7" fontId="2" fillId="4" borderId="0" xfId="0" applyNumberFormat="1" applyFont="1" applyFill="1" applyAlignment="1">
      <alignment horizontal="center" vertical="center"/>
    </xf>
    <xf numFmtId="7" fontId="2" fillId="4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177" fontId="13" fillId="4" borderId="0" xfId="0" applyNumberFormat="1" applyFont="1" applyFill="1" applyBorder="1" applyAlignment="1">
      <alignment horizontal="center" vertical="center"/>
    </xf>
    <xf numFmtId="179" fontId="7" fillId="4" borderId="0" xfId="0" applyNumberFormat="1" applyFont="1" applyFill="1" applyAlignment="1">
      <alignment horizontal="center" vertical="center"/>
    </xf>
    <xf numFmtId="177" fontId="13" fillId="4" borderId="3" xfId="0" applyNumberFormat="1" applyFont="1" applyFill="1" applyBorder="1" applyAlignment="1">
      <alignment horizontal="center" vertical="center"/>
    </xf>
    <xf numFmtId="179" fontId="7" fillId="4" borderId="10" xfId="0" applyNumberFormat="1" applyFont="1" applyFill="1" applyBorder="1" applyAlignment="1">
      <alignment horizontal="center" vertical="center"/>
    </xf>
    <xf numFmtId="176" fontId="8" fillId="3" borderId="9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3" borderId="9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theme="0"/>
      </font>
    </dxf>
  </dxfs>
  <tableStyles count="0" defaultTableStyle="TableStyleMedium2" defaultPivotStyle="PivotStyleLight16"/>
  <colors>
    <mruColors>
      <color rgb="00FBCBF9"/>
      <color rgb="00FFF2E8"/>
      <color rgb="00E26C09"/>
      <color rgb="00AEE9DD"/>
      <color rgb="00000000"/>
      <color rgb="002FA990"/>
      <color rgb="0045CBB1"/>
      <color rgb="00AEE9E7"/>
      <color rgb="00FFFFFF"/>
      <color rgb="00E9FB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5" Type="http://schemas.microsoft.com/office/2011/relationships/chartColorStyle" Target="colors1.xml"/><Relationship Id="rId4" Type="http://schemas.microsoft.com/office/2011/relationships/chartStyle" Target="style1.xml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blipFill rotWithShape="1"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Sheet1!$P$14:$P$16</c:f>
              <c:strCache>
                <c:ptCount val="3"/>
                <c:pt idx="0" c:formatCode="yyyy/m/d;@">
                  <c:v>Important</c:v>
                </c:pt>
                <c:pt idx="1" c:formatCode="yyyy/m/d;@">
                  <c:v>Normal</c:v>
                </c:pt>
                <c:pt idx="2" c:formatCode="yyyy/m/d;@">
                  <c:v>Low</c:v>
                </c:pt>
              </c:strCache>
            </c:strRef>
          </c:cat>
          <c:val>
            <c:numRef>
              <c:f>Sheet1!$R$14:$R$16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5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Sheet1!$P$14:$P$16</c:f>
              <c:strCache>
                <c:ptCount val="3"/>
                <c:pt idx="0" c:formatCode="yyyy/m/d;@">
                  <c:v>Important</c:v>
                </c:pt>
                <c:pt idx="1" c:formatCode="yyyy/m/d;@">
                  <c:v>Normal</c:v>
                </c:pt>
                <c:pt idx="2" c:formatCode="yyyy/m/d;@">
                  <c:v>Low</c:v>
                </c:pt>
              </c:strCache>
            </c:strRef>
          </c:cat>
          <c:val>
            <c:numRef>
              <c:f>Sheet1!$S$14:$S$16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4"/>
        <c:overlap val="8"/>
        <c:axId val="445926928"/>
        <c:axId val="409300332"/>
      </c:barChart>
      <c:catAx>
        <c:axId val="4459269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409300332"/>
        <c:crosses val="autoZero"/>
        <c:auto val="1"/>
        <c:lblAlgn val="ctr"/>
        <c:lblOffset val="100"/>
        <c:noMultiLvlLbl val="0"/>
      </c:catAx>
      <c:valAx>
        <c:axId val="4093003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445926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45CBB1"/>
    </a:solidFill>
    <a:ln w="9525" cap="flat" cmpd="sng" algn="ctr">
      <a:noFill/>
      <a:round/>
    </a:ln>
    <a:effectLst/>
  </c:spPr>
  <c:txPr>
    <a:bodyPr/>
    <a:lstStyle/>
    <a:p>
      <a:pPr>
        <a:defRPr lang="zh-CN" sz="1400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16" fmlaLink="$N$5" max="12" min="1" page="10" val="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</xdr:row>
          <xdr:rowOff>114300</xdr:rowOff>
        </xdr:from>
        <xdr:to>
          <xdr:col>16</xdr:col>
          <xdr:colOff>381000</xdr:colOff>
          <xdr:row>3</xdr:row>
          <xdr:rowOff>219075</xdr:rowOff>
        </xdr:to>
        <xdr:sp>
          <xdr:nvSpPr>
            <xdr:cNvPr id="1029" name="Spinner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1001375" y="590550"/>
              <a:ext cx="304800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19050</xdr:colOff>
      <xdr:row>12</xdr:row>
      <xdr:rowOff>200660</xdr:rowOff>
    </xdr:from>
    <xdr:to>
      <xdr:col>13</xdr:col>
      <xdr:colOff>95250</xdr:colOff>
      <xdr:row>23</xdr:row>
      <xdr:rowOff>256540</xdr:rowOff>
    </xdr:to>
    <xdr:sp>
      <xdr:nvSpPr>
        <xdr:cNvPr id="6" name="矩形 5"/>
        <xdr:cNvSpPr/>
      </xdr:nvSpPr>
      <xdr:spPr>
        <a:xfrm>
          <a:off x="9658350" y="3343910"/>
          <a:ext cx="76200" cy="2989580"/>
        </a:xfrm>
        <a:prstGeom prst="rect">
          <a:avLst/>
        </a:prstGeom>
        <a:solidFill>
          <a:srgbClr val="E9FBF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352425</xdr:colOff>
      <xdr:row>12</xdr:row>
      <xdr:rowOff>200660</xdr:rowOff>
    </xdr:from>
    <xdr:to>
      <xdr:col>20</xdr:col>
      <xdr:colOff>0</xdr:colOff>
      <xdr:row>23</xdr:row>
      <xdr:rowOff>256540</xdr:rowOff>
    </xdr:to>
    <xdr:sp>
      <xdr:nvSpPr>
        <xdr:cNvPr id="7" name="矩形 6"/>
        <xdr:cNvSpPr/>
      </xdr:nvSpPr>
      <xdr:spPr>
        <a:xfrm>
          <a:off x="12563475" y="3343910"/>
          <a:ext cx="76200" cy="2989580"/>
        </a:xfrm>
        <a:prstGeom prst="rect">
          <a:avLst/>
        </a:prstGeom>
        <a:solidFill>
          <a:srgbClr val="E9FBF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76200</xdr:colOff>
      <xdr:row>16</xdr:row>
      <xdr:rowOff>101600</xdr:rowOff>
    </xdr:from>
    <xdr:to>
      <xdr:col>19</xdr:col>
      <xdr:colOff>323850</xdr:colOff>
      <xdr:row>23</xdr:row>
      <xdr:rowOff>215265</xdr:rowOff>
    </xdr:to>
    <xdr:graphicFrame>
      <xdr:nvGraphicFramePr>
        <xdr:cNvPr id="9" name="图表 8"/>
        <xdr:cNvGraphicFramePr/>
      </xdr:nvGraphicFramePr>
      <xdr:xfrm>
        <a:off x="9715500" y="4311650"/>
        <a:ext cx="2819400" cy="19805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V58"/>
  <sheetViews>
    <sheetView showGridLines="0" tabSelected="1" workbookViewId="0">
      <selection activeCell="C3" sqref="C3:F5"/>
    </sheetView>
  </sheetViews>
  <sheetFormatPr defaultColWidth="9" defaultRowHeight="16.5"/>
  <cols>
    <col min="1" max="1" width="1.75" style="3" customWidth="1"/>
    <col min="2" max="2" width="2.375" style="4" customWidth="1"/>
    <col min="3" max="3" width="15.5" style="5" customWidth="1"/>
    <col min="4" max="5" width="13.75" style="5" customWidth="1"/>
    <col min="6" max="7" width="15.25" style="5" customWidth="1"/>
    <col min="8" max="8" width="13.25" style="6" customWidth="1"/>
    <col min="9" max="9" width="5" style="6" customWidth="1"/>
    <col min="10" max="11" width="13.25" style="6" customWidth="1"/>
    <col min="12" max="12" width="2.125" style="7" customWidth="1"/>
    <col min="13" max="13" width="2" style="7" customWidth="1"/>
    <col min="14" max="18" width="5.625" style="8" customWidth="1"/>
    <col min="19" max="20" width="5.625" style="6" customWidth="1"/>
    <col min="21" max="21" width="2" style="6" customWidth="1"/>
    <col min="22" max="22" width="2.375" style="3" customWidth="1"/>
    <col min="23" max="16384" width="9" style="3"/>
  </cols>
  <sheetData>
    <row r="1" spans="12:12">
      <c r="L1" s="29"/>
    </row>
    <row r="2" ht="21" customHeight="1" spans="2:22">
      <c r="B2" s="9"/>
      <c r="C2" s="10"/>
      <c r="D2" s="10"/>
      <c r="E2" s="10"/>
      <c r="F2" s="10"/>
      <c r="G2" s="10"/>
      <c r="H2" s="11"/>
      <c r="I2" s="11"/>
      <c r="J2" s="11"/>
      <c r="K2" s="11"/>
      <c r="L2" s="30"/>
      <c r="M2" s="31"/>
      <c r="N2" s="31"/>
      <c r="O2" s="31"/>
      <c r="P2" s="31"/>
      <c r="Q2" s="31"/>
      <c r="R2" s="31"/>
      <c r="S2" s="31"/>
      <c r="T2" s="31"/>
      <c r="U2" s="31"/>
      <c r="V2" s="54"/>
    </row>
    <row r="3" ht="21" customHeight="1" spans="2:22">
      <c r="B3" s="12"/>
      <c r="C3" s="13" t="s">
        <v>0</v>
      </c>
      <c r="D3" s="13"/>
      <c r="E3" s="13"/>
      <c r="F3" s="13"/>
      <c r="G3" s="14" t="s">
        <v>1</v>
      </c>
      <c r="H3" s="15">
        <f>MIN($F$8:$F$1489)</f>
        <v>44256</v>
      </c>
      <c r="I3" s="11"/>
      <c r="J3" s="14" t="s">
        <v>2</v>
      </c>
      <c r="K3" s="32">
        <f>COUNTA($C$8:$C$2400)</f>
        <v>17</v>
      </c>
      <c r="L3" s="30"/>
      <c r="M3" s="31"/>
      <c r="N3" s="33">
        <v>2021</v>
      </c>
      <c r="O3" s="33"/>
      <c r="P3" s="34" t="s">
        <v>3</v>
      </c>
      <c r="Q3" s="55"/>
      <c r="R3" s="56">
        <f ca="1">TODAY()</f>
        <v>44282</v>
      </c>
      <c r="S3" s="56"/>
      <c r="T3" s="56"/>
      <c r="U3" s="31"/>
      <c r="V3" s="54"/>
    </row>
    <row r="4" ht="21" customHeight="1" spans="2:22">
      <c r="B4" s="12"/>
      <c r="C4" s="13"/>
      <c r="D4" s="13"/>
      <c r="E4" s="13"/>
      <c r="F4" s="13"/>
      <c r="G4" s="16"/>
      <c r="H4" s="17"/>
      <c r="I4" s="11"/>
      <c r="J4" s="11"/>
      <c r="K4" s="17"/>
      <c r="L4" s="30"/>
      <c r="M4" s="31"/>
      <c r="N4" s="35"/>
      <c r="O4" s="35"/>
      <c r="P4" s="35"/>
      <c r="Q4" s="57"/>
      <c r="R4" s="58"/>
      <c r="S4" s="58"/>
      <c r="T4" s="58"/>
      <c r="U4" s="31"/>
      <c r="V4" s="54"/>
    </row>
    <row r="5" ht="21" customHeight="1" spans="2:22">
      <c r="B5" s="12"/>
      <c r="C5" s="13"/>
      <c r="D5" s="13"/>
      <c r="E5" s="13"/>
      <c r="F5" s="13"/>
      <c r="G5" s="14" t="s">
        <v>4</v>
      </c>
      <c r="H5" s="15">
        <f>MAX($G$8:$G$1489)</f>
        <v>44281</v>
      </c>
      <c r="I5" s="11"/>
      <c r="J5" s="14" t="s">
        <v>5</v>
      </c>
      <c r="K5" s="15">
        <f ca="1">TODAY()</f>
        <v>44282</v>
      </c>
      <c r="L5" s="30"/>
      <c r="M5" s="31"/>
      <c r="N5" s="36">
        <v>3</v>
      </c>
      <c r="O5" s="36"/>
      <c r="P5" s="37" t="s">
        <v>6</v>
      </c>
      <c r="Q5" s="55"/>
      <c r="R5" s="55"/>
      <c r="S5" s="55"/>
      <c r="T5" s="55"/>
      <c r="U5" s="31"/>
      <c r="V5" s="54"/>
    </row>
    <row r="6" ht="21" customHeight="1" spans="2:22">
      <c r="B6" s="12"/>
      <c r="C6" s="18"/>
      <c r="D6" s="18"/>
      <c r="E6" s="18"/>
      <c r="F6" s="18"/>
      <c r="G6" s="18"/>
      <c r="H6" s="19"/>
      <c r="I6" s="19"/>
      <c r="J6" s="19"/>
      <c r="K6" s="19"/>
      <c r="L6" s="30"/>
      <c r="M6" s="31"/>
      <c r="N6" s="38" t="s">
        <v>7</v>
      </c>
      <c r="O6" s="39" t="s">
        <v>8</v>
      </c>
      <c r="P6" s="39" t="s">
        <v>9</v>
      </c>
      <c r="Q6" s="39" t="s">
        <v>10</v>
      </c>
      <c r="R6" s="39" t="s">
        <v>11</v>
      </c>
      <c r="S6" s="39" t="s">
        <v>12</v>
      </c>
      <c r="T6" s="38" t="s">
        <v>13</v>
      </c>
      <c r="U6" s="31"/>
      <c r="V6" s="54"/>
    </row>
    <row r="7" s="1" customFormat="1" ht="21" customHeight="1" spans="2:22">
      <c r="B7" s="12"/>
      <c r="C7" s="20" t="s">
        <v>14</v>
      </c>
      <c r="D7" s="20" t="s">
        <v>15</v>
      </c>
      <c r="E7" s="20" t="s">
        <v>16</v>
      </c>
      <c r="F7" s="20" t="s">
        <v>17</v>
      </c>
      <c r="G7" s="20" t="s">
        <v>18</v>
      </c>
      <c r="H7" s="21" t="s">
        <v>19</v>
      </c>
      <c r="I7" s="40" t="s">
        <v>20</v>
      </c>
      <c r="J7" s="41"/>
      <c r="K7" s="42"/>
      <c r="L7" s="30"/>
      <c r="M7" s="31"/>
      <c r="N7" s="43">
        <f>DATE($N$3,$N$5,1)-WEEKDAY(DATE($N$3,$N$5,1),2)+(COLUMN(A1)-1)+(ROW(1:1)-1)*7</f>
        <v>44255</v>
      </c>
      <c r="O7" s="43">
        <f t="shared" ref="O7:T7" si="0">DATE($N$3,$N$5,1)-WEEKDAY(DATE($N$3,$N$5,1),2)+(COLUMN(B1)-1)+(ROW(1:1)-1)*7</f>
        <v>44256</v>
      </c>
      <c r="P7" s="43">
        <f t="shared" si="0"/>
        <v>44257</v>
      </c>
      <c r="Q7" s="43">
        <f t="shared" si="0"/>
        <v>44258</v>
      </c>
      <c r="R7" s="43">
        <f t="shared" si="0"/>
        <v>44259</v>
      </c>
      <c r="S7" s="43">
        <f t="shared" si="0"/>
        <v>44260</v>
      </c>
      <c r="T7" s="43">
        <f t="shared" si="0"/>
        <v>44261</v>
      </c>
      <c r="U7" s="31"/>
      <c r="V7" s="54"/>
    </row>
    <row r="8" s="2" customFormat="1" ht="21" customHeight="1" spans="2:22">
      <c r="B8" s="22"/>
      <c r="C8" s="23" t="s">
        <v>21</v>
      </c>
      <c r="D8" s="23" t="s">
        <v>22</v>
      </c>
      <c r="E8" s="23" t="s">
        <v>23</v>
      </c>
      <c r="F8" s="23">
        <v>44256</v>
      </c>
      <c r="G8" s="23">
        <v>44259</v>
      </c>
      <c r="H8" s="24">
        <f>G8-F8</f>
        <v>3</v>
      </c>
      <c r="I8" s="44" t="str">
        <f>REPT("g",H8)</f>
        <v>ggg</v>
      </c>
      <c r="J8" s="45"/>
      <c r="K8" s="46"/>
      <c r="L8" s="30"/>
      <c r="M8" s="31"/>
      <c r="N8" s="43">
        <f>DATE($N$3,$N$5,1)-WEEKDAY(DATE($N$3,$N$5,1),2)+(COLUMN(A2)-1)+(ROW(2:2)-1)*7</f>
        <v>44262</v>
      </c>
      <c r="O8" s="43">
        <f>DATE($N$3,$N$5,1)-WEEKDAY(DATE($N$3,$N$5,1),2)+(COLUMN(B2)-1)+(ROW(2:2)-1)*7</f>
        <v>44263</v>
      </c>
      <c r="P8" s="43">
        <f>DATE($N$3,$N$5,1)-WEEKDAY(DATE($N$3,$N$5,1),2)+(COLUMN(C2)-1)+(ROW(2:2)-1)*7</f>
        <v>44264</v>
      </c>
      <c r="Q8" s="43">
        <f>DATE($N$3,$N$5,1)-WEEKDAY(DATE($N$3,$N$5,1),2)+(COLUMN(D2)-1)+(ROW(2:2)-1)*7</f>
        <v>44265</v>
      </c>
      <c r="R8" s="43">
        <f>DATE($N$3,$N$5,1)-WEEKDAY(DATE($N$3,$N$5,1),2)+(COLUMN(E2)-1)+(ROW(2:2)-1)*7</f>
        <v>44266</v>
      </c>
      <c r="S8" s="43">
        <f>DATE($N$3,$N$5,1)-WEEKDAY(DATE($N$3,$N$5,1),2)+(COLUMN(F2)-1)+(ROW(2:2)-1)*7</f>
        <v>44267</v>
      </c>
      <c r="T8" s="43">
        <f>DATE($N$3,$N$5,1)-WEEKDAY(DATE($N$3,$N$5,1),2)+(COLUMN(G2)-1)+(ROW(2:2)-1)*7</f>
        <v>44268</v>
      </c>
      <c r="U8" s="31"/>
      <c r="V8" s="54"/>
    </row>
    <row r="9" s="2" customFormat="1" ht="21" customHeight="1" spans="2:22">
      <c r="B9" s="25"/>
      <c r="C9" s="23" t="s">
        <v>24</v>
      </c>
      <c r="D9" s="23" t="s">
        <v>25</v>
      </c>
      <c r="E9" s="23" t="s">
        <v>26</v>
      </c>
      <c r="F9" s="23">
        <v>44257</v>
      </c>
      <c r="G9" s="23">
        <v>44264</v>
      </c>
      <c r="H9" s="24">
        <f>G9-F9</f>
        <v>7</v>
      </c>
      <c r="I9" s="44" t="str">
        <f t="shared" ref="I9:I32" si="1">REPT("g",H9)</f>
        <v>ggggggg</v>
      </c>
      <c r="J9" s="45"/>
      <c r="K9" s="46"/>
      <c r="L9" s="30"/>
      <c r="M9" s="31"/>
      <c r="N9" s="43">
        <f>DATE($N$3,$N$5,1)-WEEKDAY(DATE($N$3,$N$5,1),2)+(COLUMN(A3)-1)+(ROW(3:3)-1)*7</f>
        <v>44269</v>
      </c>
      <c r="O9" s="43">
        <f>DATE($N$3,$N$5,1)-WEEKDAY(DATE($N$3,$N$5,1),2)+(COLUMN(B3)-1)+(ROW(3:3)-1)*7</f>
        <v>44270</v>
      </c>
      <c r="P9" s="43">
        <f>DATE($N$3,$N$5,1)-WEEKDAY(DATE($N$3,$N$5,1),2)+(COLUMN(C3)-1)+(ROW(3:3)-1)*7</f>
        <v>44271</v>
      </c>
      <c r="Q9" s="43">
        <f>DATE($N$3,$N$5,1)-WEEKDAY(DATE($N$3,$N$5,1),2)+(COLUMN(D3)-1)+(ROW(3:3)-1)*7</f>
        <v>44272</v>
      </c>
      <c r="R9" s="43">
        <f>DATE($N$3,$N$5,1)-WEEKDAY(DATE($N$3,$N$5,1),2)+(COLUMN(E3)-1)+(ROW(3:3)-1)*7</f>
        <v>44273</v>
      </c>
      <c r="S9" s="43">
        <f>DATE($N$3,$N$5,1)-WEEKDAY(DATE($N$3,$N$5,1),2)+(COLUMN(F3)-1)+(ROW(3:3)-1)*7</f>
        <v>44274</v>
      </c>
      <c r="T9" s="43">
        <f>DATE($N$3,$N$5,1)-WEEKDAY(DATE($N$3,$N$5,1),2)+(COLUMN(G3)-1)+(ROW(3:3)-1)*7</f>
        <v>44275</v>
      </c>
      <c r="U9" s="31"/>
      <c r="V9" s="54"/>
    </row>
    <row r="10" s="2" customFormat="1" ht="21" customHeight="1" spans="2:22">
      <c r="B10" s="25"/>
      <c r="C10" s="23" t="s">
        <v>27</v>
      </c>
      <c r="D10" s="23" t="s">
        <v>28</v>
      </c>
      <c r="E10" s="23" t="s">
        <v>29</v>
      </c>
      <c r="F10" s="23">
        <v>44258</v>
      </c>
      <c r="G10" s="23">
        <v>44267</v>
      </c>
      <c r="H10" s="24">
        <f t="shared" ref="H9:H32" si="2">G10-F10</f>
        <v>9</v>
      </c>
      <c r="I10" s="44" t="str">
        <f t="shared" si="1"/>
        <v>ggggggggg</v>
      </c>
      <c r="J10" s="45"/>
      <c r="K10" s="46"/>
      <c r="L10" s="30"/>
      <c r="M10" s="31"/>
      <c r="N10" s="43">
        <f>DATE($N$3,$N$5,1)-WEEKDAY(DATE($N$3,$N$5,1),2)+(COLUMN(A4)-1)+(ROW(4:4)-1)*7</f>
        <v>44276</v>
      </c>
      <c r="O10" s="43">
        <f>DATE($N$3,$N$5,1)-WEEKDAY(DATE($N$3,$N$5,1),2)+(COLUMN(B4)-1)+(ROW(4:4)-1)*7</f>
        <v>44277</v>
      </c>
      <c r="P10" s="43">
        <f>DATE($N$3,$N$5,1)-WEEKDAY(DATE($N$3,$N$5,1),2)+(COLUMN(C4)-1)+(ROW(4:4)-1)*7</f>
        <v>44278</v>
      </c>
      <c r="Q10" s="43">
        <f>DATE($N$3,$N$5,1)-WEEKDAY(DATE($N$3,$N$5,1),2)+(COLUMN(D4)-1)+(ROW(4:4)-1)*7</f>
        <v>44279</v>
      </c>
      <c r="R10" s="43">
        <f>DATE($N$3,$N$5,1)-WEEKDAY(DATE($N$3,$N$5,1),2)+(COLUMN(E4)-1)+(ROW(4:4)-1)*7</f>
        <v>44280</v>
      </c>
      <c r="S10" s="43">
        <f>DATE($N$3,$N$5,1)-WEEKDAY(DATE($N$3,$N$5,1),2)+(COLUMN(F4)-1)+(ROW(4:4)-1)*7</f>
        <v>44281</v>
      </c>
      <c r="T10" s="43">
        <f>DATE($N$3,$N$5,1)-WEEKDAY(DATE($N$3,$N$5,1),2)+(COLUMN(G4)-1)+(ROW(4:4)-1)*7</f>
        <v>44282</v>
      </c>
      <c r="U10" s="31"/>
      <c r="V10" s="54"/>
    </row>
    <row r="11" s="2" customFormat="1" ht="21" customHeight="1" spans="2:22">
      <c r="B11" s="25"/>
      <c r="C11" s="23" t="s">
        <v>30</v>
      </c>
      <c r="D11" s="23" t="s">
        <v>31</v>
      </c>
      <c r="E11" s="23" t="s">
        <v>23</v>
      </c>
      <c r="F11" s="23">
        <v>44259</v>
      </c>
      <c r="G11" s="23">
        <v>44270</v>
      </c>
      <c r="H11" s="24">
        <f t="shared" si="2"/>
        <v>11</v>
      </c>
      <c r="I11" s="44" t="str">
        <f t="shared" si="1"/>
        <v>ggggggggggg</v>
      </c>
      <c r="J11" s="45"/>
      <c r="K11" s="46"/>
      <c r="L11" s="30"/>
      <c r="M11" s="31"/>
      <c r="N11" s="43">
        <f>DATE($N$3,$N$5,1)-WEEKDAY(DATE($N$3,$N$5,1),2)+(COLUMN(A5)-1)+(ROW(5:5)-1)*7</f>
        <v>44283</v>
      </c>
      <c r="O11" s="43">
        <f>DATE($N$3,$N$5,1)-WEEKDAY(DATE($N$3,$N$5,1),2)+(COLUMN(B5)-1)+(ROW(5:5)-1)*7</f>
        <v>44284</v>
      </c>
      <c r="P11" s="43">
        <f>DATE($N$3,$N$5,1)-WEEKDAY(DATE($N$3,$N$5,1),2)+(COLUMN(C5)-1)+(ROW(5:5)-1)*7</f>
        <v>44285</v>
      </c>
      <c r="Q11" s="43">
        <f>DATE($N$3,$N$5,1)-WEEKDAY(DATE($N$3,$N$5,1),2)+(COLUMN(D5)-1)+(ROW(5:5)-1)*7</f>
        <v>44286</v>
      </c>
      <c r="R11" s="43">
        <f>DATE($N$3,$N$5,1)-WEEKDAY(DATE($N$3,$N$5,1),2)+(COLUMN(E5)-1)+(ROW(5:5)-1)*7</f>
        <v>44287</v>
      </c>
      <c r="S11" s="43">
        <f>DATE($N$3,$N$5,1)-WEEKDAY(DATE($N$3,$N$5,1),2)+(COLUMN(F5)-1)+(ROW(5:5)-1)*7</f>
        <v>44288</v>
      </c>
      <c r="T11" s="43">
        <f>DATE($N$3,$N$5,1)-WEEKDAY(DATE($N$3,$N$5,1),2)+(COLUMN(G5)-1)+(ROW(5:5)-1)*7</f>
        <v>44289</v>
      </c>
      <c r="U11" s="31"/>
      <c r="V11" s="54"/>
    </row>
    <row r="12" s="2" customFormat="1" ht="21" customHeight="1" spans="2:22">
      <c r="B12" s="25"/>
      <c r="C12" s="23" t="s">
        <v>32</v>
      </c>
      <c r="D12" s="23" t="s">
        <v>33</v>
      </c>
      <c r="E12" s="23" t="s">
        <v>26</v>
      </c>
      <c r="F12" s="23">
        <v>44260</v>
      </c>
      <c r="G12" s="23">
        <v>44271</v>
      </c>
      <c r="H12" s="24">
        <f t="shared" si="2"/>
        <v>11</v>
      </c>
      <c r="I12" s="44" t="str">
        <f t="shared" si="1"/>
        <v>ggggggggggg</v>
      </c>
      <c r="J12" s="45"/>
      <c r="K12" s="46"/>
      <c r="L12" s="30"/>
      <c r="M12" s="31"/>
      <c r="N12" s="43">
        <f>DATE($N$3,$N$5,1)-WEEKDAY(DATE($N$3,$N$5,1),2)+(COLUMN(A6)-1)+(ROW(6:6)-1)*7</f>
        <v>44290</v>
      </c>
      <c r="O12" s="43">
        <f>DATE($N$3,$N$5,1)-WEEKDAY(DATE($N$3,$N$5,1),2)+(COLUMN(B6)-1)+(ROW(6:6)-1)*7</f>
        <v>44291</v>
      </c>
      <c r="P12" s="43">
        <f>DATE($N$3,$N$5,1)-WEEKDAY(DATE($N$3,$N$5,1),2)+(COLUMN(C6)-1)+(ROW(6:6)-1)*7</f>
        <v>44292</v>
      </c>
      <c r="Q12" s="43">
        <f>DATE($N$3,$N$5,1)-WEEKDAY(DATE($N$3,$N$5,1),2)+(COLUMN(D6)-1)+(ROW(6:6)-1)*7</f>
        <v>44293</v>
      </c>
      <c r="R12" s="43">
        <f>DATE($N$3,$N$5,1)-WEEKDAY(DATE($N$3,$N$5,1),2)+(COLUMN(E6)-1)+(ROW(6:6)-1)*7</f>
        <v>44294</v>
      </c>
      <c r="S12" s="43">
        <f>DATE($N$3,$N$5,1)-WEEKDAY(DATE($N$3,$N$5,1),2)+(COLUMN(F6)-1)+(ROW(6:6)-1)*7</f>
        <v>44295</v>
      </c>
      <c r="T12" s="43">
        <f>DATE($N$3,$N$5,1)-WEEKDAY(DATE($N$3,$N$5,1),2)+(COLUMN(G6)-1)+(ROW(6:6)-1)*7</f>
        <v>44296</v>
      </c>
      <c r="U12" s="31"/>
      <c r="V12" s="54"/>
    </row>
    <row r="13" s="2" customFormat="1" ht="21" customHeight="1" spans="2:22">
      <c r="B13" s="25"/>
      <c r="C13" s="23" t="s">
        <v>34</v>
      </c>
      <c r="D13" s="23" t="s">
        <v>35</v>
      </c>
      <c r="E13" s="23" t="s">
        <v>29</v>
      </c>
      <c r="F13" s="23">
        <v>44261</v>
      </c>
      <c r="G13" s="23">
        <v>44275</v>
      </c>
      <c r="H13" s="24">
        <f t="shared" si="2"/>
        <v>14</v>
      </c>
      <c r="I13" s="44" t="str">
        <f t="shared" si="1"/>
        <v>gggggggggggggg</v>
      </c>
      <c r="J13" s="45"/>
      <c r="K13" s="46"/>
      <c r="L13" s="30"/>
      <c r="M13" s="31"/>
      <c r="N13" s="31"/>
      <c r="O13" s="31"/>
      <c r="P13" s="31"/>
      <c r="Q13" s="31"/>
      <c r="R13" s="31"/>
      <c r="S13" s="31"/>
      <c r="T13" s="31"/>
      <c r="U13" s="31"/>
      <c r="V13" s="54"/>
    </row>
    <row r="14" s="2" customFormat="1" ht="21" customHeight="1" spans="2:22">
      <c r="B14" s="25"/>
      <c r="C14" s="23" t="s">
        <v>36</v>
      </c>
      <c r="D14" s="23" t="s">
        <v>22</v>
      </c>
      <c r="E14" s="23" t="s">
        <v>23</v>
      </c>
      <c r="F14" s="23">
        <v>44262</v>
      </c>
      <c r="G14" s="23">
        <v>44268</v>
      </c>
      <c r="H14" s="24">
        <f t="shared" si="2"/>
        <v>6</v>
      </c>
      <c r="I14" s="44" t="str">
        <f t="shared" si="1"/>
        <v>gggggg</v>
      </c>
      <c r="J14" s="45"/>
      <c r="K14" s="46"/>
      <c r="L14" s="30"/>
      <c r="M14" s="47"/>
      <c r="N14" s="31"/>
      <c r="O14" s="48"/>
      <c r="P14" s="49" t="s">
        <v>23</v>
      </c>
      <c r="Q14" s="59"/>
      <c r="R14" s="60">
        <f>COUNTIFS($E$8:$E$2400,P14)</f>
        <v>6</v>
      </c>
      <c r="S14" s="61"/>
      <c r="T14" s="62"/>
      <c r="U14" s="62"/>
      <c r="V14" s="54"/>
    </row>
    <row r="15" s="2" customFormat="1" ht="21" customHeight="1" spans="2:22">
      <c r="B15" s="25"/>
      <c r="C15" s="23" t="s">
        <v>37</v>
      </c>
      <c r="D15" s="23" t="s">
        <v>25</v>
      </c>
      <c r="E15" s="23" t="s">
        <v>26</v>
      </c>
      <c r="F15" s="23">
        <v>44263</v>
      </c>
      <c r="G15" s="23">
        <v>44281</v>
      </c>
      <c r="H15" s="24">
        <f t="shared" si="2"/>
        <v>18</v>
      </c>
      <c r="I15" s="44" t="str">
        <f t="shared" si="1"/>
        <v>gggggggggggggggggg</v>
      </c>
      <c r="J15" s="45"/>
      <c r="K15" s="46"/>
      <c r="L15" s="30"/>
      <c r="M15" s="47"/>
      <c r="N15" s="31"/>
      <c r="O15" s="48"/>
      <c r="P15" s="49" t="s">
        <v>26</v>
      </c>
      <c r="Q15" s="59"/>
      <c r="R15" s="60">
        <f>COUNTIFS($E$8:$E$2400,P15)</f>
        <v>6</v>
      </c>
      <c r="S15" s="61"/>
      <c r="T15" s="62"/>
      <c r="U15" s="62"/>
      <c r="V15" s="54"/>
    </row>
    <row r="16" s="2" customFormat="1" ht="21" customHeight="1" spans="2:22">
      <c r="B16" s="25"/>
      <c r="C16" s="26" t="s">
        <v>38</v>
      </c>
      <c r="D16" s="23" t="s">
        <v>28</v>
      </c>
      <c r="E16" s="23" t="s">
        <v>29</v>
      </c>
      <c r="F16" s="23">
        <v>44264</v>
      </c>
      <c r="G16" s="26">
        <v>44267</v>
      </c>
      <c r="H16" s="24">
        <f t="shared" si="2"/>
        <v>3</v>
      </c>
      <c r="I16" s="44" t="str">
        <f t="shared" si="1"/>
        <v>ggg</v>
      </c>
      <c r="J16" s="45"/>
      <c r="K16" s="46"/>
      <c r="L16" s="30"/>
      <c r="M16" s="47"/>
      <c r="N16" s="31"/>
      <c r="O16" s="48"/>
      <c r="P16" s="49" t="s">
        <v>29</v>
      </c>
      <c r="Q16" s="59"/>
      <c r="R16" s="60">
        <f>COUNTIFS($E$8:$E$2400,P16)</f>
        <v>5</v>
      </c>
      <c r="S16" s="61"/>
      <c r="T16" s="62"/>
      <c r="U16" s="62"/>
      <c r="V16" s="54"/>
    </row>
    <row r="17" s="2" customFormat="1" ht="21" customHeight="1" spans="2:22">
      <c r="B17" s="25"/>
      <c r="C17" s="26" t="s">
        <v>38</v>
      </c>
      <c r="D17" s="23" t="s">
        <v>31</v>
      </c>
      <c r="E17" s="23" t="s">
        <v>23</v>
      </c>
      <c r="F17" s="26">
        <v>44264</v>
      </c>
      <c r="G17" s="26">
        <v>44271</v>
      </c>
      <c r="H17" s="24">
        <f t="shared" si="2"/>
        <v>7</v>
      </c>
      <c r="I17" s="44" t="str">
        <f t="shared" si="1"/>
        <v>ggggggg</v>
      </c>
      <c r="J17" s="45"/>
      <c r="K17" s="46"/>
      <c r="L17" s="30"/>
      <c r="M17" s="47"/>
      <c r="N17" s="31"/>
      <c r="O17" s="50"/>
      <c r="P17" s="50"/>
      <c r="Q17" s="50"/>
      <c r="R17" s="51"/>
      <c r="S17" s="62"/>
      <c r="T17" s="62"/>
      <c r="U17" s="62"/>
      <c r="V17" s="54"/>
    </row>
    <row r="18" s="2" customFormat="1" ht="21" customHeight="1" spans="2:22">
      <c r="B18" s="25"/>
      <c r="C18" s="26" t="s">
        <v>38</v>
      </c>
      <c r="D18" s="23" t="s">
        <v>33</v>
      </c>
      <c r="E18" s="23" t="s">
        <v>26</v>
      </c>
      <c r="F18" s="26">
        <v>44264</v>
      </c>
      <c r="G18" s="26">
        <v>44273</v>
      </c>
      <c r="H18" s="24">
        <f t="shared" si="2"/>
        <v>9</v>
      </c>
      <c r="I18" s="44" t="str">
        <f t="shared" si="1"/>
        <v>ggggggggg</v>
      </c>
      <c r="J18" s="45"/>
      <c r="K18" s="46"/>
      <c r="L18" s="30"/>
      <c r="M18" s="47"/>
      <c r="N18" s="31"/>
      <c r="O18" s="14"/>
      <c r="P18" s="51"/>
      <c r="Q18" s="51"/>
      <c r="R18" s="51"/>
      <c r="S18" s="62"/>
      <c r="T18" s="62"/>
      <c r="U18" s="62"/>
      <c r="V18" s="54"/>
    </row>
    <row r="19" s="2" customFormat="1" ht="21" customHeight="1" spans="2:22">
      <c r="B19" s="25"/>
      <c r="C19" s="26" t="s">
        <v>38</v>
      </c>
      <c r="D19" s="23" t="s">
        <v>35</v>
      </c>
      <c r="E19" s="23" t="s">
        <v>29</v>
      </c>
      <c r="F19" s="26">
        <v>44264</v>
      </c>
      <c r="G19" s="26">
        <v>44264</v>
      </c>
      <c r="H19" s="24">
        <f t="shared" si="2"/>
        <v>0</v>
      </c>
      <c r="I19" s="44" t="str">
        <f t="shared" si="1"/>
        <v/>
      </c>
      <c r="J19" s="45"/>
      <c r="K19" s="46"/>
      <c r="L19" s="30"/>
      <c r="M19" s="47"/>
      <c r="N19" s="31"/>
      <c r="O19" s="47"/>
      <c r="P19" s="51"/>
      <c r="Q19" s="51"/>
      <c r="R19" s="51"/>
      <c r="S19" s="62"/>
      <c r="T19" s="62"/>
      <c r="U19" s="62"/>
      <c r="V19" s="54"/>
    </row>
    <row r="20" s="2" customFormat="1" ht="21" customHeight="1" spans="2:22">
      <c r="B20" s="25"/>
      <c r="C20" s="26" t="s">
        <v>38</v>
      </c>
      <c r="D20" s="23" t="s">
        <v>22</v>
      </c>
      <c r="E20" s="23" t="s">
        <v>23</v>
      </c>
      <c r="F20" s="26">
        <v>44264</v>
      </c>
      <c r="G20" s="26">
        <v>44267</v>
      </c>
      <c r="H20" s="24">
        <f t="shared" si="2"/>
        <v>3</v>
      </c>
      <c r="I20" s="44" t="str">
        <f t="shared" si="1"/>
        <v>ggg</v>
      </c>
      <c r="J20" s="45"/>
      <c r="K20" s="46"/>
      <c r="L20" s="30"/>
      <c r="M20" s="47"/>
      <c r="N20" s="31"/>
      <c r="O20" s="47"/>
      <c r="P20" s="47"/>
      <c r="Q20" s="47"/>
      <c r="R20" s="47"/>
      <c r="S20" s="62"/>
      <c r="T20" s="62"/>
      <c r="U20" s="62"/>
      <c r="V20" s="54"/>
    </row>
    <row r="21" s="2" customFormat="1" ht="21" customHeight="1" spans="2:22">
      <c r="B21" s="25"/>
      <c r="C21" s="26" t="s">
        <v>38</v>
      </c>
      <c r="D21" s="23" t="s">
        <v>25</v>
      </c>
      <c r="E21" s="23" t="s">
        <v>26</v>
      </c>
      <c r="F21" s="26">
        <v>44264</v>
      </c>
      <c r="G21" s="26">
        <v>44270</v>
      </c>
      <c r="H21" s="24">
        <f t="shared" si="2"/>
        <v>6</v>
      </c>
      <c r="I21" s="44" t="str">
        <f t="shared" si="1"/>
        <v>gggggg</v>
      </c>
      <c r="J21" s="45"/>
      <c r="K21" s="46"/>
      <c r="L21" s="30"/>
      <c r="M21" s="47"/>
      <c r="N21" s="31"/>
      <c r="O21" s="51"/>
      <c r="P21" s="51"/>
      <c r="Q21" s="51"/>
      <c r="R21" s="51"/>
      <c r="S21" s="62"/>
      <c r="T21" s="62"/>
      <c r="U21" s="62"/>
      <c r="V21" s="54"/>
    </row>
    <row r="22" s="2" customFormat="1" ht="21" customHeight="1" spans="2:22">
      <c r="B22" s="25"/>
      <c r="C22" s="26" t="s">
        <v>38</v>
      </c>
      <c r="D22" s="23" t="s">
        <v>28</v>
      </c>
      <c r="E22" s="23" t="s">
        <v>29</v>
      </c>
      <c r="F22" s="26">
        <v>44264</v>
      </c>
      <c r="G22" s="26">
        <v>44271</v>
      </c>
      <c r="H22" s="24">
        <f t="shared" si="2"/>
        <v>7</v>
      </c>
      <c r="I22" s="44" t="str">
        <f t="shared" si="1"/>
        <v>ggggggg</v>
      </c>
      <c r="J22" s="45"/>
      <c r="K22" s="46"/>
      <c r="L22" s="30"/>
      <c r="M22" s="47"/>
      <c r="N22" s="31"/>
      <c r="O22" s="51"/>
      <c r="P22" s="51"/>
      <c r="Q22" s="51"/>
      <c r="R22" s="51"/>
      <c r="S22" s="62"/>
      <c r="T22" s="62"/>
      <c r="U22" s="62"/>
      <c r="V22" s="54"/>
    </row>
    <row r="23" s="2" customFormat="1" ht="21" customHeight="1" spans="2:22">
      <c r="B23" s="25"/>
      <c r="C23" s="26" t="s">
        <v>38</v>
      </c>
      <c r="D23" s="23" t="s">
        <v>31</v>
      </c>
      <c r="E23" s="23" t="s">
        <v>23</v>
      </c>
      <c r="F23" s="26">
        <v>44264</v>
      </c>
      <c r="G23" s="26">
        <v>44275</v>
      </c>
      <c r="H23" s="24">
        <f t="shared" si="2"/>
        <v>11</v>
      </c>
      <c r="I23" s="44" t="str">
        <f t="shared" si="1"/>
        <v>ggggggggggg</v>
      </c>
      <c r="J23" s="45"/>
      <c r="K23" s="46"/>
      <c r="L23" s="30"/>
      <c r="M23" s="47"/>
      <c r="N23" s="31"/>
      <c r="O23" s="51"/>
      <c r="P23" s="51"/>
      <c r="Q23" s="51"/>
      <c r="R23" s="51"/>
      <c r="S23" s="62"/>
      <c r="T23" s="62"/>
      <c r="U23" s="62"/>
      <c r="V23" s="54"/>
    </row>
    <row r="24" s="2" customFormat="1" ht="21" customHeight="1" spans="2:22">
      <c r="B24" s="25"/>
      <c r="C24" s="26" t="s">
        <v>38</v>
      </c>
      <c r="D24" s="23" t="s">
        <v>33</v>
      </c>
      <c r="E24" s="23" t="s">
        <v>26</v>
      </c>
      <c r="F24" s="26">
        <v>44264</v>
      </c>
      <c r="G24" s="26">
        <v>44268</v>
      </c>
      <c r="H24" s="24">
        <f t="shared" si="2"/>
        <v>4</v>
      </c>
      <c r="I24" s="44" t="str">
        <f t="shared" si="1"/>
        <v>gggg</v>
      </c>
      <c r="J24" s="45"/>
      <c r="K24" s="46"/>
      <c r="L24" s="30"/>
      <c r="M24" s="47"/>
      <c r="N24" s="31"/>
      <c r="O24" s="51"/>
      <c r="P24" s="51"/>
      <c r="Q24" s="51"/>
      <c r="R24" s="51"/>
      <c r="S24" s="62"/>
      <c r="T24" s="62"/>
      <c r="U24" s="62"/>
      <c r="V24" s="54"/>
    </row>
    <row r="25" ht="21" customHeight="1" spans="2:22">
      <c r="B25" s="9"/>
      <c r="C25" s="27"/>
      <c r="D25" s="27"/>
      <c r="E25" s="27"/>
      <c r="F25" s="27"/>
      <c r="G25" s="27"/>
      <c r="H25" s="28"/>
      <c r="I25" s="28"/>
      <c r="J25" s="28"/>
      <c r="K25" s="28"/>
      <c r="L25" s="52"/>
      <c r="M25" s="52"/>
      <c r="N25" s="53"/>
      <c r="O25" s="53"/>
      <c r="P25" s="53"/>
      <c r="Q25" s="53"/>
      <c r="R25" s="53"/>
      <c r="S25" s="28"/>
      <c r="T25" s="28"/>
      <c r="U25" s="28"/>
      <c r="V25" s="54"/>
    </row>
    <row r="26" ht="21" customHeight="1"/>
    <row r="27" ht="21" customHeight="1"/>
    <row r="28" ht="21" customHeight="1"/>
    <row r="29" ht="21" customHeight="1"/>
    <row r="30" ht="19" customHeight="1"/>
    <row r="31" ht="19" customHeight="1"/>
    <row r="32" ht="19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</sheetData>
  <mergeCells count="26">
    <mergeCell ref="N3:O3"/>
    <mergeCell ref="N5:O5"/>
    <mergeCell ref="I7:K7"/>
    <mergeCell ref="I8:K8"/>
    <mergeCell ref="I9:K9"/>
    <mergeCell ref="I10:K10"/>
    <mergeCell ref="I11:K11"/>
    <mergeCell ref="I12:K12"/>
    <mergeCell ref="I13:K13"/>
    <mergeCell ref="I14:K14"/>
    <mergeCell ref="R14:S14"/>
    <mergeCell ref="I15:K15"/>
    <mergeCell ref="R15:S15"/>
    <mergeCell ref="I16:K16"/>
    <mergeCell ref="R16:S16"/>
    <mergeCell ref="I17:K17"/>
    <mergeCell ref="O17:Q17"/>
    <mergeCell ref="I18:K18"/>
    <mergeCell ref="I19:K19"/>
    <mergeCell ref="I20:K20"/>
    <mergeCell ref="I21:K21"/>
    <mergeCell ref="I22:K22"/>
    <mergeCell ref="I23:K23"/>
    <mergeCell ref="I24:K24"/>
    <mergeCell ref="C3:F5"/>
    <mergeCell ref="R3:T4"/>
  </mergeCells>
  <conditionalFormatting sqref="N7:T12">
    <cfRule type="expression" dxfId="0" priority="1">
      <formula>MONTH(N7)&lt;&gt;$N$5</formula>
    </cfRule>
  </conditionalFormatting>
  <dataValidations count="1">
    <dataValidation type="list" allowBlank="1" showInputMessage="1" showErrorMessage="1" sqref="E8:E24">
      <formula1>"Important,Normal,Low"</formula1>
    </dataValidation>
  </dataValidations>
  <pageMargins left="0.75" right="0.75" top="1" bottom="1" header="0.511805555555556" footer="0.511805555555556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name="Spinner 5" r:id="rId3">
              <controlPr defaultSize="0">
                <anchor moveWithCells="1">
                  <from>
                    <xdr:col>16</xdr:col>
                    <xdr:colOff>76200</xdr:colOff>
                    <xdr:row>2</xdr:row>
                    <xdr:rowOff>114300</xdr:rowOff>
                  </from>
                  <to>
                    <xdr:col>16</xdr:col>
                    <xdr:colOff>381000</xdr:colOff>
                    <xdr:row>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C</cp:lastModifiedBy>
  <dcterms:created xsi:type="dcterms:W3CDTF">2018-02-27T11:14:00Z</dcterms:created>
  <dcterms:modified xsi:type="dcterms:W3CDTF">2021-03-27T05:50:56Z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D56D0D318C9E4F90A6F598EBC32D96BD</vt:lpwstr>
  </property>
  <property fmtid="{D5CDD505-2E9C-101B-9397-08002B2CF9AE}" pid="3" name="KSOProductBuildVer">
    <vt:lpwstr>2052-11.1.0.10356</vt:lpwstr>
  </property>
  <property fmtid="{D5CDD505-2E9C-101B-9397-08002B2CF9AE}" pid="4" name="KSOTemplateUUID">
    <vt:lpwstr>v1.0_mb_c31j4NYaEqj+3ttEdWUA+A==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