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<sst xmlns="http://schemas.openxmlformats.org/spreadsheetml/2006/main" count="88" uniqueCount="47">
  <si>
    <t>Work Plan-Project日程规划表</t>
  </si>
  <si>
    <t>年</t>
  </si>
  <si>
    <t>月</t>
  </si>
  <si>
    <t>今日开始工作</t>
  </si>
  <si>
    <t>今日结束工作</t>
  </si>
  <si>
    <t>日</t>
  </si>
  <si>
    <t>一</t>
  </si>
  <si>
    <t>二</t>
  </si>
  <si>
    <t>三</t>
  </si>
  <si>
    <t>四</t>
  </si>
  <si>
    <t>五</t>
  </si>
  <si>
    <t>六</t>
  </si>
  <si>
    <t>Plan工作</t>
  </si>
  <si>
    <r>
      <t>优先级</t>
    </r>
    <r>
      <rPr>
        <b/>
        <sz val="12"/>
        <color theme="0"/>
        <rFont val="Microsoft YaHei"/>
        <charset val="134"/>
      </rPr>
      <t>▼</t>
    </r>
  </si>
  <si>
    <t>合计工作</t>
  </si>
  <si>
    <t>Done工作</t>
  </si>
  <si>
    <t>Completion %</t>
  </si>
  <si>
    <t>重点工作提醒</t>
  </si>
  <si>
    <t>No.</t>
  </si>
  <si>
    <t>要求Status</t>
  </si>
  <si>
    <t>Start Date</t>
  </si>
  <si>
    <t>Deadline Date</t>
  </si>
  <si>
    <r>
      <t>Status</t>
    </r>
    <r>
      <rPr>
        <b/>
        <sz val="12"/>
        <color theme="0"/>
        <rFont val="Microsoft YaHei"/>
        <charset val="134"/>
      </rPr>
      <t>▼</t>
    </r>
  </si>
  <si>
    <t>Done评价</t>
  </si>
  <si>
    <t>Notes</t>
  </si>
  <si>
    <t>财务部招聘6名财务</t>
  </si>
  <si>
    <t>xxx</t>
  </si>
  <si>
    <t>P0</t>
  </si>
  <si>
    <t>Completed</t>
  </si>
  <si>
    <t>CProject合作商考察</t>
  </si>
  <si>
    <t>AProject招标会议</t>
  </si>
  <si>
    <t>P1</t>
  </si>
  <si>
    <t>去南京签订TProjectContract</t>
  </si>
  <si>
    <t>BProject投资Plan</t>
  </si>
  <si>
    <t>P2</t>
  </si>
  <si>
    <t>Not Started</t>
  </si>
  <si>
    <t>YProject资金筹措</t>
  </si>
  <si>
    <t>In Progress</t>
  </si>
  <si>
    <t>参加第三届Supplier大会</t>
  </si>
  <si>
    <t>Cancelled</t>
  </si>
  <si>
    <t>去北京参加Procurement合作会议</t>
  </si>
  <si>
    <t>OProjectImportant会议</t>
  </si>
  <si>
    <t>PProjectProjectPlanning书</t>
  </si>
  <si>
    <t>FProjectProject可行性报告研究</t>
  </si>
  <si>
    <t>CProject原材料Budget</t>
  </si>
  <si>
    <t>AProjectBidding人选择</t>
  </si>
  <si>
    <t>HProjectProjectInitiation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</si>
</sst>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d"/>
  </numFmts>
  <fonts count="33">
    <font>
      <sz val="11"/>
      <color theme="1"/>
      <name val="宋体"/>
      <charset val="134"/>
      <scheme val="minor"/>
    </font>
    <font>
      <b/>
      <sz val="12"/>
      <color theme="1"/>
      <name val="字魂45号-冰宇雅宋"/>
      <charset val="134"/>
    </font>
    <font>
      <b/>
      <sz val="12"/>
      <name val="字魂45号-冰宇雅宋"/>
      <charset val="134"/>
    </font>
    <font>
      <b/>
      <sz val="11"/>
      <color theme="1"/>
      <name val="字魂45号-冰宇雅宋"/>
      <charset val="134"/>
    </font>
    <font>
      <b/>
      <sz val="28"/>
      <color theme="1"/>
      <name val="字魂45号-冰宇雅宋"/>
      <charset val="134"/>
    </font>
    <font>
      <b/>
      <sz val="24"/>
      <color theme="1"/>
      <name val="字魂45号-冰宇雅宋"/>
      <charset val="134"/>
    </font>
    <font>
      <b/>
      <sz val="18"/>
      <color theme="1"/>
      <name val="字魂45号-冰宇雅宋"/>
      <charset val="134"/>
    </font>
    <font>
      <b/>
      <sz val="14"/>
      <color theme="1"/>
      <name val="字魂45号-冰宇雅宋"/>
      <charset val="134"/>
    </font>
    <font>
      <b/>
      <sz val="12"/>
      <color theme="1" tint="0.15"/>
      <name val="字魂45号-冰宇雅宋"/>
      <charset val="134"/>
    </font>
    <font>
      <b/>
      <sz val="12"/>
      <color theme="0"/>
      <name val="字魂45号-冰宇雅宋"/>
      <charset val="134"/>
    </font>
    <font>
      <b/>
      <sz val="18"/>
      <name val="字魂45号-冰宇雅宋"/>
      <charset val="134"/>
    </font>
    <font>
      <b/>
      <sz val="14"/>
      <name val="字魂45号-冰宇雅宋"/>
      <charset val="134"/>
    </font>
    <font>
      <b/>
      <sz val="14"/>
      <color theme="0"/>
      <name val="字魂45号-冰宇雅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theme="0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4D4D4D"/>
        <bgColor indexed="64"/>
      </patternFill>
    </fill>
    <fill>
      <patternFill patternType="solid">
        <fgColor theme="0" tint="-0.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30">
    <border>
      <left/>
      <right/>
      <top/>
      <bottom/>
      <diagonal/>
    </border>
    <border>
      <left style="thin">
        <color theme="0" tint="-0.0499893185216834"/>
      </left>
      <right style="thin">
        <color theme="0"/>
      </right>
      <top style="thin">
        <color theme="0" tint="-0.0499893185216834"/>
      </top>
      <bottom/>
      <diagonal/>
    </border>
    <border>
      <left style="thin">
        <color theme="0"/>
      </left>
      <right style="thin">
        <color theme="0"/>
      </right>
      <top style="thin">
        <color theme="0" tint="-0.0499893185216834"/>
      </top>
      <bottom/>
      <diagonal/>
    </border>
    <border>
      <left style="thin">
        <color theme="0"/>
      </left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0499893185216834"/>
      </right>
      <top/>
      <bottom style="thin">
        <color theme="0"/>
      </bottom>
      <diagonal/>
    </border>
    <border>
      <left style="thin">
        <color theme="0" tint="-0.049989318521683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0499893185216834"/>
      </right>
      <top style="thin">
        <color theme="0"/>
      </top>
      <bottom style="thin">
        <color theme="0"/>
      </bottom>
      <diagonal/>
    </border>
    <border>
      <left style="thin">
        <color theme="0" tint="-0.0499893185216834"/>
      </left>
      <right style="thin">
        <color theme="0"/>
      </right>
      <top style="thin">
        <color theme="0"/>
      </top>
      <bottom style="thin">
        <color theme="0" tint="-0.049989318521683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0499893185216834"/>
      </bottom>
      <diagonal/>
    </border>
    <border>
      <left style="thin">
        <color theme="0"/>
      </left>
      <right style="thin">
        <color theme="0" tint="-0.0499893185216834"/>
      </right>
      <top style="thin">
        <color theme="0"/>
      </top>
      <bottom style="thin">
        <color theme="0" tint="-0.0499893185216834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 style="thin">
        <color theme="0"/>
      </right>
      <top style="thin">
        <color theme="0" tint="-0.15"/>
      </top>
      <bottom/>
      <diagonal/>
    </border>
    <border>
      <left style="thin">
        <color theme="0" tint="-0.25"/>
      </left>
      <right style="thin">
        <color theme="0" tint="-0.25"/>
      </right>
      <top/>
      <bottom style="thin">
        <color theme="0" tint="-0.25"/>
      </bottom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/>
      <diagonal/>
    </border>
    <border>
      <left style="thin">
        <color theme="0" tint="-0.15"/>
      </left>
      <right style="thin">
        <color theme="0" tint="-0.15"/>
      </right>
      <top/>
      <bottom style="thin">
        <color theme="0" tint="-0.15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 style="thin">
        <color theme="0" tint="-0.0499893185216834"/>
      </left>
      <right style="thin">
        <color theme="0" tint="-0.15"/>
      </right>
      <top style="thin">
        <color theme="0" tint="-0.15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17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0" borderId="28" applyNumberFormat="0" applyFon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28" fillId="0" borderId="2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5" fillId="0" borderId="29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0" fillId="7" borderId="26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14" fontId="8" fillId="0" borderId="0" xfId="0" applyNumberFormat="1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/>
    </xf>
    <xf numFmtId="176" fontId="2" fillId="3" borderId="5" xfId="0" applyNumberFormat="1" applyFont="1" applyFill="1" applyBorder="1" applyAlignment="1">
      <alignment horizontal="center" vertical="center"/>
    </xf>
    <xf numFmtId="176" fontId="2" fillId="3" borderId="6" xfId="0" applyNumberFormat="1" applyFont="1" applyFill="1" applyBorder="1" applyAlignment="1">
      <alignment horizontal="center" vertical="center"/>
    </xf>
    <xf numFmtId="176" fontId="2" fillId="3" borderId="7" xfId="0" applyNumberFormat="1" applyFont="1" applyFill="1" applyBorder="1" applyAlignment="1">
      <alignment horizontal="center" vertical="center"/>
    </xf>
    <xf numFmtId="176" fontId="2" fillId="3" borderId="8" xfId="0" applyNumberFormat="1" applyFont="1" applyFill="1" applyBorder="1" applyAlignment="1">
      <alignment horizontal="center" vertical="center"/>
    </xf>
    <xf numFmtId="176" fontId="2" fillId="3" borderId="9" xfId="0" applyNumberFormat="1" applyFont="1" applyFill="1" applyBorder="1" applyAlignment="1">
      <alignment horizontal="center" vertical="center"/>
    </xf>
    <xf numFmtId="176" fontId="2" fillId="3" borderId="10" xfId="0" applyNumberFormat="1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center" vertical="center"/>
    </xf>
    <xf numFmtId="176" fontId="2" fillId="3" borderId="12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left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9" fillId="2" borderId="1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14" fontId="2" fillId="0" borderId="19" xfId="0" applyNumberFormat="1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14" fontId="2" fillId="3" borderId="20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14" fontId="2" fillId="0" borderId="2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10" fontId="11" fillId="0" borderId="0" xfId="11" applyNumberFormat="1" applyFont="1" applyFill="1" applyBorder="1" applyAlignment="1">
      <alignment horizontal="center" vertical="center"/>
    </xf>
    <xf numFmtId="10" fontId="12" fillId="0" borderId="0" xfId="11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ill>
        <patternFill patternType="solid">
          <bgColor theme="5" tint="0.6"/>
        </patternFill>
      </fill>
    </dxf>
    <dxf>
      <fill>
        <patternFill patternType="solid">
          <bgColor theme="5" tint="0.8"/>
        </patternFill>
      </fill>
    </dxf>
    <dxf>
      <fill>
        <patternFill patternType="solid">
          <bgColor rgb="FFF7EAE9"/>
        </patternFill>
      </fill>
    </dxf>
    <dxf>
      <font>
        <color theme="0" tint="-0.05"/>
      </font>
    </dxf>
    <dxf>
      <font>
        <color theme="0"/>
      </font>
    </dxf>
    <dxf>
      <font>
        <strike val="1"/>
        <color theme="0" tint="-0.5"/>
      </font>
    </dxf>
    <dxf>
      <fill>
        <patternFill patternType="solid">
          <bgColor theme="9" tint="0.8"/>
        </patternFill>
      </fill>
    </dxf>
  </dxfs>
  <tableStyles count="0" defaultTableStyle="TableStyleMedium2" defaultPivotStyle="PivotStyleLight16"/>
  <colors>
    <mruColors>
      <color rgb="004D4D4D"/>
      <color rgb="00F7EAE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2265112891479"/>
          <c:y val="0.107368421052632"/>
          <c:w val="0.704661325564457"/>
          <c:h val="0.814736842105263"/>
        </c:manualLayout>
      </c:layout>
      <c:doughnutChart>
        <c:varyColors val="1"/>
        <c:ser>
          <c:idx val="0"/>
          <c:order val="0"/>
          <c:spPr>
            <a:solidFill>
              <a:schemeClr val="accent6"/>
            </a:solidFill>
            <a:ln w="19050">
              <a:noFill/>
            </a:ln>
          </c:spPr>
          <c:explosion val="0"/>
          <c:dPt>
            <c:idx val="0"/>
            <c:bubble3D val="0"/>
            <c:spPr>
              <a:solidFill>
                <a:srgbClr val="4D4D4D"/>
              </a:solidFill>
              <a:ln w="19050">
                <a:noFill/>
              </a:ln>
              <a:effectLst/>
            </c:spPr>
          </c:dPt>
          <c:dPt>
            <c:idx val="1"/>
            <c:bubble3D val="0"/>
            <c:explosion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noFill/>
              </a:ln>
              <a:effectLst/>
            </c:spPr>
          </c:dPt>
          <c:dLbls>
            <c:delete val="1"/>
          </c:dLbls>
          <c:val>
            <c:numRef>
              <c:f>Sheet1!$R$8:$R$9</c:f>
              <c:numCache>
                <c:formatCode>0.00%</c:formatCode>
                <c:ptCount val="2"/>
                <c:pt idx="0">
                  <c:v>0.857142857142857</c:v>
                </c:pt>
                <c:pt idx="1">
                  <c:v>0.142857142857143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6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1">
          <a:latin typeface="字魂45号-冰宇雅宋" panose="00000500000000000000" charset="-122"/>
          <a:ea typeface="字魂45号-冰宇雅宋" panose="00000500000000000000" charset="-122"/>
          <a:cs typeface="字魂45号-冰宇雅宋" panose="00000500000000000000" charset="-122"/>
          <a:sym typeface="字魂45号-冰宇雅宋" panose="000005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15</xdr:col>
      <xdr:colOff>862965</xdr:colOff>
      <xdr:row>7</xdr:row>
      <xdr:rowOff>282575</xdr:rowOff>
    </xdr:from>
    <xdr:to>
      <xdr:col>17</xdr:col>
      <xdr:colOff>63500</xdr:colOff>
      <xdr:row>12</xdr:row>
      <xdr:rowOff>219075</xdr:rowOff>
    </xdr:to>
    <xdr:graphicFrame>
      <xdr:nvGraphicFramePr>
        <xdr:cNvPr id="7" name="图表 6"/>
        <xdr:cNvGraphicFramePr/>
      </xdr:nvGraphicFramePr>
      <xdr:xfrm>
        <a:off x="10754995" y="2402840"/>
        <a:ext cx="1489710" cy="15240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F40"/>
  <sheetViews>
    <sheetView showGridLines="0" tabSelected="1" topLeftCell="A2" workbookViewId="0">
      <selection activeCell="B2" sqref="B2:R2"/>
    </sheetView>
  </sheetViews>
  <sheetFormatPr defaultColWidth="9" defaultRowHeight="15"/>
  <cols>
    <col min="1" max="1" width="2" style="2" customWidth="1"/>
    <col min="2" max="2" width="5.5" style="2" customWidth="1"/>
    <col min="3" max="3" width="7.22222222222222" style="2" customWidth="1"/>
    <col min="4" max="8" width="5.5" style="2" customWidth="1"/>
    <col min="9" max="9" width="3.12962962962963" style="2" customWidth="1"/>
    <col min="10" max="10" width="6.37962962962963" style="3" customWidth="1"/>
    <col min="11" max="11" width="24.25" style="3" customWidth="1"/>
    <col min="12" max="12" width="16.6296296296296" style="3" customWidth="1"/>
    <col min="13" max="13" width="17.5" style="3" customWidth="1"/>
    <col min="14" max="14" width="20.6296296296296" style="3" customWidth="1"/>
    <col min="15" max="15" width="13.5" style="3" customWidth="1"/>
    <col min="16" max="16" width="16.5" style="3" customWidth="1"/>
    <col min="17" max="17" width="16.8796296296296" style="3" customWidth="1"/>
    <col min="18" max="18" width="13.5" style="3" customWidth="1"/>
    <col min="19" max="16333" width="9" style="2"/>
    <col min="16334" max="16336" width="9" style="4"/>
    <col min="16337" max="16365" width="9" style="5"/>
    <col min="16366" max="16384" width="9" style="6"/>
  </cols>
  <sheetData>
    <row r="1" s="1" customFormat="1" ht="18" customHeight="1" spans="5:16334">
      <c r="E1" s="7"/>
      <c r="F1" s="7"/>
      <c r="G1" s="7"/>
      <c r="H1" s="7"/>
      <c r="I1" s="7"/>
      <c r="J1" s="33"/>
      <c r="K1" s="33"/>
      <c r="L1" s="33"/>
      <c r="M1" s="33"/>
      <c r="N1" s="33"/>
      <c r="O1" s="33"/>
      <c r="P1" s="33"/>
      <c r="Q1" s="33"/>
      <c r="R1" s="33"/>
      <c r="XDF1" s="4"/>
    </row>
    <row r="2" s="1" customFormat="1" ht="40" customHeight="1" spans="2:16334">
      <c r="B2" s="8" t="s">
        <v>0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47"/>
      <c r="T2" s="47"/>
      <c r="U2" s="47"/>
      <c r="V2" s="47"/>
      <c r="W2" s="47"/>
      <c r="XDF2" s="4"/>
    </row>
    <row r="3" s="1" customFormat="1" ht="21" customHeight="1" spans="2:16334">
      <c r="B3" s="9"/>
      <c r="C3" s="10"/>
      <c r="E3" s="7"/>
      <c r="F3" s="7"/>
      <c r="G3" s="7"/>
      <c r="H3" s="7"/>
      <c r="I3" s="7"/>
      <c r="J3" s="33"/>
      <c r="K3" s="33"/>
      <c r="L3" s="33"/>
      <c r="M3" s="33"/>
      <c r="N3" s="33"/>
      <c r="O3" s="33"/>
      <c r="P3" s="33"/>
      <c r="Q3" s="33"/>
      <c r="R3" s="33"/>
      <c r="XDF3" s="4"/>
    </row>
    <row r="4" s="1" customFormat="1" ht="24" customHeight="1" spans="1:16334">
      <c r="A4" s="11"/>
      <c r="B4" s="12">
        <v>2021</v>
      </c>
      <c r="C4" s="12"/>
      <c r="D4" s="13" t="s">
        <v>1</v>
      </c>
      <c r="E4" s="13">
        <v>6</v>
      </c>
      <c r="F4" s="13" t="s">
        <v>2</v>
      </c>
      <c r="G4" s="7"/>
      <c r="H4" s="14">
        <f ca="1">TODAY()</f>
        <v>44381</v>
      </c>
      <c r="I4" s="34"/>
      <c r="J4" s="34"/>
      <c r="K4" s="33" t="s">
        <v>3</v>
      </c>
      <c r="L4" s="35">
        <f ca="1">COUNTIF(M15:M20000,TODAY())</f>
        <v>0</v>
      </c>
      <c r="M4" s="33"/>
      <c r="N4" s="33" t="s">
        <v>4</v>
      </c>
      <c r="O4" s="35">
        <f ca="1">COUNTIF(N15:N2000,TODAY())</f>
        <v>0</v>
      </c>
      <c r="P4" s="33"/>
      <c r="Q4" s="33"/>
      <c r="R4" s="33"/>
      <c r="XDF4" s="4"/>
    </row>
    <row r="5" s="1" customFormat="1" ht="9.95" customHeight="1" spans="1:16334">
      <c r="A5" s="11"/>
      <c r="B5" s="12"/>
      <c r="C5" s="12"/>
      <c r="D5" s="13"/>
      <c r="E5" s="13"/>
      <c r="F5" s="13"/>
      <c r="G5" s="7"/>
      <c r="H5" s="7"/>
      <c r="I5" s="7"/>
      <c r="J5" s="33"/>
      <c r="K5" s="33"/>
      <c r="L5" s="33"/>
      <c r="M5" s="33"/>
      <c r="N5" s="33"/>
      <c r="O5" s="33"/>
      <c r="P5" s="33"/>
      <c r="Q5" s="33"/>
      <c r="R5" s="33"/>
      <c r="XDF5" s="4"/>
    </row>
    <row r="6" s="2" customFormat="1" ht="29" customHeight="1" spans="2:18">
      <c r="B6" s="15" t="s">
        <v>5</v>
      </c>
      <c r="C6" s="16" t="s">
        <v>6</v>
      </c>
      <c r="D6" s="16" t="s">
        <v>7</v>
      </c>
      <c r="E6" s="16" t="s">
        <v>8</v>
      </c>
      <c r="F6" s="16" t="s">
        <v>9</v>
      </c>
      <c r="G6" s="16" t="s">
        <v>10</v>
      </c>
      <c r="H6" s="17" t="s">
        <v>11</v>
      </c>
      <c r="I6" s="36"/>
      <c r="J6" s="3"/>
      <c r="K6" s="37" t="s">
        <v>12</v>
      </c>
      <c r="L6" s="37" t="s">
        <v>13</v>
      </c>
      <c r="M6" s="3"/>
      <c r="N6" s="37" t="s">
        <v>12</v>
      </c>
      <c r="O6" s="37" t="s">
        <v>13</v>
      </c>
      <c r="P6" s="38" t="s">
        <v>14</v>
      </c>
      <c r="Q6" s="48">
        <f>COUNTA(K15:K2000)</f>
        <v>14</v>
      </c>
      <c r="R6" s="3"/>
    </row>
    <row r="7" s="2" customFormat="1" ht="25" customHeight="1" spans="2:18">
      <c r="B7" s="18">
        <f>DATE($B$4,$E$4,1)-WEEKDAY(DATE(B4,E4,1),2)</f>
        <v>44346</v>
      </c>
      <c r="C7" s="19">
        <f t="shared" ref="C7:H7" si="0">B7+1</f>
        <v>44347</v>
      </c>
      <c r="D7" s="19">
        <f t="shared" si="0"/>
        <v>44348</v>
      </c>
      <c r="E7" s="19">
        <f t="shared" si="0"/>
        <v>44349</v>
      </c>
      <c r="F7" s="19">
        <f t="shared" si="0"/>
        <v>44350</v>
      </c>
      <c r="G7" s="19">
        <f t="shared" si="0"/>
        <v>44351</v>
      </c>
      <c r="H7" s="20">
        <f t="shared" si="0"/>
        <v>44352</v>
      </c>
      <c r="I7" s="36"/>
      <c r="J7" s="3"/>
      <c r="K7" s="39">
        <f ca="1" t="array" ref="K7">INDEX(K:K,SMALL(IF($M$15:$M$20000=$H$4,ROW($K$15:$O$20000),4^8),ROW(1:1)))</f>
        <v>0</v>
      </c>
      <c r="L7" s="39">
        <f ca="1" t="array" ref="L7">INDEX(O:O,SMALL(IF($M$15:$M$20000=$H$4,ROW($K$15:$O$20000),4^8),ROW(1:1)))</f>
        <v>0</v>
      </c>
      <c r="M7" s="3"/>
      <c r="N7" s="39">
        <f ca="1" t="array" ref="N7">INDEX(K:K,SMALL(IF($N$15:$N$20000=$H$4,ROW($K$15:$O$20000),4^8),ROW(1:1)))</f>
        <v>0</v>
      </c>
      <c r="O7" s="39">
        <f ca="1" t="array" ref="O7">INDEX(O:O,SMALL(IF($N$15:$N$20000=$H$4,ROW($K$15:$O$20000),4^8),ROW(1:1)))</f>
        <v>0</v>
      </c>
      <c r="P7" s="38" t="s">
        <v>15</v>
      </c>
      <c r="Q7" s="48">
        <f>COUNTIF($P$15:$P$2000,"Completed")</f>
        <v>2</v>
      </c>
      <c r="R7" s="3"/>
    </row>
    <row r="8" s="2" customFormat="1" ht="25" customHeight="1" spans="2:18">
      <c r="B8" s="21">
        <f t="shared" ref="B8:B12" si="1">H7+1</f>
        <v>44353</v>
      </c>
      <c r="C8" s="22">
        <f t="shared" ref="C8:H8" si="2">B8+1</f>
        <v>44354</v>
      </c>
      <c r="D8" s="22">
        <f t="shared" si="2"/>
        <v>44355</v>
      </c>
      <c r="E8" s="22">
        <f t="shared" si="2"/>
        <v>44356</v>
      </c>
      <c r="F8" s="22">
        <f t="shared" si="2"/>
        <v>44357</v>
      </c>
      <c r="G8" s="22">
        <f t="shared" si="2"/>
        <v>44358</v>
      </c>
      <c r="H8" s="23">
        <f t="shared" si="2"/>
        <v>44359</v>
      </c>
      <c r="I8" s="36"/>
      <c r="J8" s="3"/>
      <c r="K8" s="39">
        <f ca="1" t="array" ref="K8">INDEX(K:K,SMALL(IF($M$15:$M$20000=$H$4,ROW($K$15:$O$20000),4^8),ROW(2:2)))</f>
        <v>0</v>
      </c>
      <c r="L8" s="39">
        <f ca="1" t="array" ref="L8">INDEX(O:O,SMALL(IF($M$15:$M$20000=$H$4,ROW($K$15:$O$20000),4^8),ROW(2:2)))</f>
        <v>0</v>
      </c>
      <c r="M8" s="3"/>
      <c r="N8" s="39">
        <f ca="1" t="array" ref="N8">INDEX(K:K,SMALL(IF($N$15:$N$20000=$H$4,ROW($K$15:$O$20000),4^8),ROW(2:2)))</f>
        <v>0</v>
      </c>
      <c r="O8" s="39">
        <f ca="1" t="array" ref="O8">INDEX(O:O,SMALL(IF($N$15:$N$20000=$H$4,ROW($K$15:$O$20000),4^8),ROW(2:2)))</f>
        <v>0</v>
      </c>
      <c r="P8" s="38" t="s">
        <v>16</v>
      </c>
      <c r="Q8" s="49">
        <f>Q7/Q6</f>
        <v>0.142857142857143</v>
      </c>
      <c r="R8" s="50">
        <f>1-Q8</f>
        <v>0.857142857142857</v>
      </c>
    </row>
    <row r="9" s="2" customFormat="1" ht="25" customHeight="1" spans="2:18">
      <c r="B9" s="21">
        <f t="shared" si="1"/>
        <v>44360</v>
      </c>
      <c r="C9" s="22">
        <f t="shared" ref="C9:H9" si="3">B9+1</f>
        <v>44361</v>
      </c>
      <c r="D9" s="22">
        <f t="shared" si="3"/>
        <v>44362</v>
      </c>
      <c r="E9" s="22">
        <f t="shared" si="3"/>
        <v>44363</v>
      </c>
      <c r="F9" s="22">
        <f t="shared" si="3"/>
        <v>44364</v>
      </c>
      <c r="G9" s="22">
        <f t="shared" si="3"/>
        <v>44365</v>
      </c>
      <c r="H9" s="23">
        <f t="shared" si="3"/>
        <v>44366</v>
      </c>
      <c r="I9" s="36"/>
      <c r="J9" s="3"/>
      <c r="K9" s="39">
        <f ca="1" t="array" ref="K9">INDEX(K:K,SMALL(IF($M$15:$M$20000=$H$4,ROW($K$15:$O$20000),4^8),ROW(3:3)))</f>
        <v>0</v>
      </c>
      <c r="L9" s="39">
        <f ca="1" t="array" ref="L9">INDEX(O:O,SMALL(IF($M$15:$M$20000=$H$4,ROW($K$15:$O$20000),4^8),ROW(3:3)))</f>
        <v>0</v>
      </c>
      <c r="M9" s="3"/>
      <c r="N9" s="39">
        <f ca="1" t="array" ref="N9">INDEX(K:K,SMALL(IF($N$15:$N$20000=$H$4,ROW($K$15:$O$20000),4^8),ROW(3:3)))</f>
        <v>0</v>
      </c>
      <c r="O9" s="39">
        <f ca="1" t="array" ref="O9">INDEX(O:O,SMALL(IF($N$15:$N$20000=$H$4,ROW($K$15:$O$20000),4^8),ROW(3:3)))</f>
        <v>0</v>
      </c>
      <c r="P9" s="3"/>
      <c r="Q9" s="3"/>
      <c r="R9" s="50">
        <f>1-R8</f>
        <v>0.142857142857143</v>
      </c>
    </row>
    <row r="10" s="2" customFormat="1" ht="25" customHeight="1" spans="2:18">
      <c r="B10" s="21">
        <f t="shared" si="1"/>
        <v>44367</v>
      </c>
      <c r="C10" s="22">
        <f t="shared" ref="C10:H10" si="4">B10+1</f>
        <v>44368</v>
      </c>
      <c r="D10" s="22">
        <f t="shared" si="4"/>
        <v>44369</v>
      </c>
      <c r="E10" s="22">
        <f t="shared" si="4"/>
        <v>44370</v>
      </c>
      <c r="F10" s="22">
        <f t="shared" si="4"/>
        <v>44371</v>
      </c>
      <c r="G10" s="22">
        <f t="shared" si="4"/>
        <v>44372</v>
      </c>
      <c r="H10" s="23">
        <f t="shared" si="4"/>
        <v>44373</v>
      </c>
      <c r="I10" s="36"/>
      <c r="J10" s="3"/>
      <c r="K10" s="39">
        <f ca="1" t="array" ref="K10">INDEX(K:K,SMALL(IF($M$15:$M$20000=$H$4,ROW($K$15:$O$20000),4^8),ROW(4:4)))</f>
        <v>0</v>
      </c>
      <c r="L10" s="39">
        <f ca="1" t="array" ref="L10">INDEX(O:O,SMALL(IF($M$15:$M$20000=$H$4,ROW($K$15:$O$20000),4^8),ROW(4:4)))</f>
        <v>0</v>
      </c>
      <c r="M10" s="3"/>
      <c r="N10" s="39">
        <f ca="1" t="array" ref="N10">INDEX(K:K,SMALL(IF($N$15:$N$20000=$H$4,ROW($K$15:$O$20000),4^8),ROW(4:4)))</f>
        <v>0</v>
      </c>
      <c r="O10" s="39">
        <f ca="1" t="array" ref="O10">INDEX(O:O,SMALL(IF($N$15:$N$20000=$H$4,ROW($K$15:$O$20000),4^8),ROW(4:4)))</f>
        <v>0</v>
      </c>
      <c r="P10" s="3"/>
      <c r="Q10" s="3"/>
      <c r="R10" s="3"/>
    </row>
    <row r="11" s="2" customFormat="1" ht="25" customHeight="1" spans="2:18">
      <c r="B11" s="21">
        <f t="shared" si="1"/>
        <v>44374</v>
      </c>
      <c r="C11" s="22">
        <f t="shared" ref="C11:H11" si="5">B11+1</f>
        <v>44375</v>
      </c>
      <c r="D11" s="22">
        <f t="shared" si="5"/>
        <v>44376</v>
      </c>
      <c r="E11" s="22">
        <f t="shared" si="5"/>
        <v>44377</v>
      </c>
      <c r="F11" s="22">
        <f t="shared" si="5"/>
        <v>44378</v>
      </c>
      <c r="G11" s="22">
        <f t="shared" si="5"/>
        <v>44379</v>
      </c>
      <c r="H11" s="23">
        <f t="shared" si="5"/>
        <v>44380</v>
      </c>
      <c r="I11" s="36"/>
      <c r="J11" s="3"/>
      <c r="K11" s="39">
        <f ca="1" t="array" ref="K11">INDEX(K:K,SMALL(IF($M$15:$M$20000=$H$4,ROW($K$15:$O$20000),4^8),ROW(5:5)))</f>
        <v>0</v>
      </c>
      <c r="L11" s="39">
        <f ca="1" t="array" ref="L11">INDEX(O:O,SMALL(IF($M$15:$M$20000=$H$4,ROW($K$15:$O$20000),4^8),ROW(5:5)))</f>
        <v>0</v>
      </c>
      <c r="M11" s="3"/>
      <c r="N11" s="39">
        <f ca="1" t="array" ref="N11">INDEX(K:K,SMALL(IF($N$15:$N$20000=$H$4,ROW($K$15:$O$20000),4^8),ROW(5:5)))</f>
        <v>0</v>
      </c>
      <c r="O11" s="39">
        <f ca="1" t="array" ref="O11">INDEX(O:O,SMALL(IF($N$15:$N$20000=$H$4,ROW($K$15:$O$20000),4^8),ROW(5:5)))</f>
        <v>0</v>
      </c>
      <c r="P11" s="3"/>
      <c r="Q11" s="3"/>
      <c r="R11" s="3"/>
    </row>
    <row r="12" s="2" customFormat="1" ht="25" customHeight="1" spans="2:18">
      <c r="B12" s="24">
        <f t="shared" si="1"/>
        <v>44381</v>
      </c>
      <c r="C12" s="25">
        <f t="shared" ref="C12:H12" si="6">B12+1</f>
        <v>44382</v>
      </c>
      <c r="D12" s="25">
        <f t="shared" si="6"/>
        <v>44383</v>
      </c>
      <c r="E12" s="25">
        <f t="shared" si="6"/>
        <v>44384</v>
      </c>
      <c r="F12" s="25">
        <f t="shared" si="6"/>
        <v>44385</v>
      </c>
      <c r="G12" s="25">
        <f t="shared" si="6"/>
        <v>44386</v>
      </c>
      <c r="H12" s="26">
        <f t="shared" si="6"/>
        <v>44387</v>
      </c>
      <c r="I12" s="36"/>
      <c r="J12" s="3"/>
      <c r="K12" s="39">
        <f ca="1" t="array" ref="K12">INDEX(K:K,SMALL(IF($M$15:$M$20000=$H$4,ROW($K$15:$O$20000),4^8),ROW(6:6)))</f>
        <v>0</v>
      </c>
      <c r="L12" s="39">
        <f ca="1" t="array" ref="L12">INDEX(O:O,SMALL(IF($M$15:$M$20000=$H$4,ROW($K$15:$O$20000),4^8),ROW(6:6)))</f>
        <v>0</v>
      </c>
      <c r="M12" s="3"/>
      <c r="N12" s="39">
        <f ca="1" t="array" ref="N12">INDEX(K:K,SMALL(IF($N$15:$N$20000=$H$4,ROW($K$15:$O$20000),4^8),ROW(6:6)))</f>
        <v>0</v>
      </c>
      <c r="O12" s="39">
        <f ca="1" t="array" ref="O12">INDEX(O:O,SMALL(IF($N$15:$N$20000=$H$4,ROW($K$15:$O$20000),4^8),ROW(6:6)))</f>
        <v>0</v>
      </c>
      <c r="P12" s="3"/>
      <c r="Q12" s="3"/>
      <c r="R12" s="3"/>
    </row>
    <row r="13" s="2" customFormat="1" ht="19" customHeight="1" spans="3:18">
      <c r="C13" s="27"/>
      <c r="D13" s="27"/>
      <c r="E13" s="27"/>
      <c r="F13" s="27"/>
      <c r="G13" s="27"/>
      <c r="H13" s="27"/>
      <c r="J13" s="3"/>
      <c r="K13" s="3"/>
      <c r="L13" s="3"/>
      <c r="M13" s="3"/>
      <c r="N13" s="3"/>
      <c r="O13" s="3"/>
      <c r="P13" s="3"/>
      <c r="Q13" s="3"/>
      <c r="R13" s="3"/>
    </row>
    <row r="14" s="2" customFormat="1" ht="27" customHeight="1" spans="2:18">
      <c r="B14" s="28" t="s">
        <v>17</v>
      </c>
      <c r="C14" s="29"/>
      <c r="D14" s="29"/>
      <c r="E14" s="29"/>
      <c r="F14" s="29"/>
      <c r="G14" s="29"/>
      <c r="H14" s="30"/>
      <c r="J14" s="40" t="s">
        <v>18</v>
      </c>
      <c r="K14" s="37" t="s">
        <v>12</v>
      </c>
      <c r="L14" s="37" t="s">
        <v>19</v>
      </c>
      <c r="M14" s="37" t="s">
        <v>20</v>
      </c>
      <c r="N14" s="37" t="s">
        <v>21</v>
      </c>
      <c r="O14" s="37" t="s">
        <v>13</v>
      </c>
      <c r="P14" s="37" t="s">
        <v>22</v>
      </c>
      <c r="Q14" s="37" t="s">
        <v>23</v>
      </c>
      <c r="R14" s="51" t="s">
        <v>24</v>
      </c>
    </row>
    <row r="15" ht="25" customHeight="1" spans="2:18">
      <c r="B15" s="31">
        <v>44344</v>
      </c>
      <c r="C15" s="31"/>
      <c r="D15" s="31" t="s">
        <v>25</v>
      </c>
      <c r="E15" s="31"/>
      <c r="F15" s="31"/>
      <c r="G15" s="31"/>
      <c r="H15" s="32"/>
      <c r="J15" s="41">
        <v>1</v>
      </c>
      <c r="K15" s="41" t="s">
        <v>25</v>
      </c>
      <c r="L15" s="41" t="s">
        <v>26</v>
      </c>
      <c r="M15" s="42">
        <v>44344</v>
      </c>
      <c r="N15" s="42">
        <v>44349</v>
      </c>
      <c r="O15" s="41" t="s">
        <v>27</v>
      </c>
      <c r="P15" s="41" t="s">
        <v>28</v>
      </c>
      <c r="Q15" s="41"/>
      <c r="R15" s="41"/>
    </row>
    <row r="16" ht="25" customHeight="1" spans="2:18">
      <c r="B16" s="31">
        <v>44345</v>
      </c>
      <c r="C16" s="31"/>
      <c r="D16" s="31" t="s">
        <v>29</v>
      </c>
      <c r="E16" s="31"/>
      <c r="F16" s="31"/>
      <c r="G16" s="31"/>
      <c r="H16" s="32"/>
      <c r="J16" s="43">
        <v>2</v>
      </c>
      <c r="K16" s="43" t="s">
        <v>30</v>
      </c>
      <c r="L16" s="43" t="s">
        <v>26</v>
      </c>
      <c r="M16" s="44">
        <v>44344</v>
      </c>
      <c r="N16" s="44">
        <v>44350</v>
      </c>
      <c r="O16" s="43" t="s">
        <v>31</v>
      </c>
      <c r="P16" s="43" t="s">
        <v>28</v>
      </c>
      <c r="Q16" s="43"/>
      <c r="R16" s="43"/>
    </row>
    <row r="17" ht="25" customHeight="1" spans="2:18">
      <c r="B17" s="31">
        <v>44351</v>
      </c>
      <c r="C17" s="31"/>
      <c r="D17" s="31" t="s">
        <v>32</v>
      </c>
      <c r="E17" s="31"/>
      <c r="F17" s="31"/>
      <c r="G17" s="31"/>
      <c r="H17" s="32"/>
      <c r="J17" s="41">
        <v>3</v>
      </c>
      <c r="K17" s="45" t="s">
        <v>33</v>
      </c>
      <c r="L17" s="41" t="s">
        <v>26</v>
      </c>
      <c r="M17" s="46">
        <v>44345</v>
      </c>
      <c r="N17" s="42">
        <v>44351</v>
      </c>
      <c r="O17" s="45" t="s">
        <v>34</v>
      </c>
      <c r="P17" s="45" t="s">
        <v>35</v>
      </c>
      <c r="Q17" s="45"/>
      <c r="R17" s="45"/>
    </row>
    <row r="18" ht="25" customHeight="1" spans="2:18">
      <c r="B18" s="31"/>
      <c r="C18" s="31"/>
      <c r="D18" s="31"/>
      <c r="E18" s="31"/>
      <c r="F18" s="31"/>
      <c r="G18" s="31"/>
      <c r="H18" s="32"/>
      <c r="J18" s="43">
        <v>4</v>
      </c>
      <c r="K18" s="43" t="s">
        <v>29</v>
      </c>
      <c r="L18" s="43" t="s">
        <v>26</v>
      </c>
      <c r="M18" s="44">
        <v>44345</v>
      </c>
      <c r="N18" s="44">
        <v>44352</v>
      </c>
      <c r="O18" s="43" t="s">
        <v>31</v>
      </c>
      <c r="P18" s="43" t="s">
        <v>35</v>
      </c>
      <c r="Q18" s="43"/>
      <c r="R18" s="43"/>
    </row>
    <row r="19" ht="25" customHeight="1" spans="2:18">
      <c r="B19" s="31"/>
      <c r="C19" s="31"/>
      <c r="D19" s="31"/>
      <c r="E19" s="31"/>
      <c r="F19" s="31"/>
      <c r="G19" s="31"/>
      <c r="H19" s="32"/>
      <c r="J19" s="41">
        <v>5</v>
      </c>
      <c r="K19" s="45" t="s">
        <v>36</v>
      </c>
      <c r="L19" s="41" t="s">
        <v>26</v>
      </c>
      <c r="M19" s="42">
        <v>44349</v>
      </c>
      <c r="N19" s="42">
        <v>44353</v>
      </c>
      <c r="O19" s="45" t="s">
        <v>34</v>
      </c>
      <c r="P19" s="45" t="s">
        <v>37</v>
      </c>
      <c r="Q19" s="45"/>
      <c r="R19" s="45"/>
    </row>
    <row r="20" ht="25" customHeight="1" spans="2:18">
      <c r="B20" s="31"/>
      <c r="C20" s="31"/>
      <c r="D20" s="31"/>
      <c r="E20" s="31"/>
      <c r="F20" s="31"/>
      <c r="G20" s="31"/>
      <c r="H20" s="32"/>
      <c r="J20" s="43">
        <v>6</v>
      </c>
      <c r="K20" s="43" t="s">
        <v>38</v>
      </c>
      <c r="L20" s="43" t="s">
        <v>26</v>
      </c>
      <c r="M20" s="44">
        <v>44349</v>
      </c>
      <c r="N20" s="44">
        <v>44354</v>
      </c>
      <c r="O20" s="43" t="s">
        <v>27</v>
      </c>
      <c r="P20" s="43" t="s">
        <v>39</v>
      </c>
      <c r="Q20" s="43"/>
      <c r="R20" s="43"/>
    </row>
    <row r="21" ht="25" customHeight="1" spans="2:18">
      <c r="B21" s="31"/>
      <c r="C21" s="31"/>
      <c r="D21" s="31"/>
      <c r="E21" s="31"/>
      <c r="F21" s="31"/>
      <c r="G21" s="31"/>
      <c r="H21" s="32"/>
      <c r="J21" s="41">
        <v>7</v>
      </c>
      <c r="K21" s="45" t="s">
        <v>40</v>
      </c>
      <c r="L21" s="41" t="s">
        <v>26</v>
      </c>
      <c r="M21" s="46">
        <v>44350</v>
      </c>
      <c r="N21" s="42">
        <v>44355</v>
      </c>
      <c r="O21" s="45" t="s">
        <v>27</v>
      </c>
      <c r="P21" s="45" t="s">
        <v>37</v>
      </c>
      <c r="Q21" s="45"/>
      <c r="R21" s="45"/>
    </row>
    <row r="22" ht="25" customHeight="1" spans="2:18">
      <c r="B22" s="31"/>
      <c r="C22" s="31"/>
      <c r="D22" s="31"/>
      <c r="E22" s="31"/>
      <c r="F22" s="31"/>
      <c r="G22" s="31"/>
      <c r="H22" s="32"/>
      <c r="J22" s="43">
        <v>8</v>
      </c>
      <c r="K22" s="43" t="s">
        <v>32</v>
      </c>
      <c r="L22" s="43" t="s">
        <v>26</v>
      </c>
      <c r="M22" s="44">
        <v>44351</v>
      </c>
      <c r="N22" s="44">
        <v>44356</v>
      </c>
      <c r="O22" s="43" t="s">
        <v>31</v>
      </c>
      <c r="P22" s="43" t="s">
        <v>35</v>
      </c>
      <c r="Q22" s="43"/>
      <c r="R22" s="43"/>
    </row>
    <row r="23" ht="25" customHeight="1" spans="2:18">
      <c r="B23" s="31"/>
      <c r="C23" s="31"/>
      <c r="D23" s="31"/>
      <c r="E23" s="31"/>
      <c r="F23" s="31"/>
      <c r="G23" s="31"/>
      <c r="H23" s="32"/>
      <c r="J23" s="41">
        <v>9</v>
      </c>
      <c r="K23" s="45" t="s">
        <v>41</v>
      </c>
      <c r="L23" s="41" t="s">
        <v>26</v>
      </c>
      <c r="M23" s="46">
        <v>44352</v>
      </c>
      <c r="N23" s="42">
        <v>44357</v>
      </c>
      <c r="O23" s="45" t="s">
        <v>31</v>
      </c>
      <c r="P23" s="45" t="s">
        <v>35</v>
      </c>
      <c r="Q23" s="45"/>
      <c r="R23" s="45"/>
    </row>
    <row r="24" ht="25" customHeight="1" spans="2:18">
      <c r="B24" s="31"/>
      <c r="C24" s="31"/>
      <c r="D24" s="31"/>
      <c r="E24" s="31"/>
      <c r="F24" s="31"/>
      <c r="G24" s="31"/>
      <c r="H24" s="32"/>
      <c r="J24" s="43">
        <v>10</v>
      </c>
      <c r="K24" s="43" t="s">
        <v>42</v>
      </c>
      <c r="L24" s="43" t="s">
        <v>26</v>
      </c>
      <c r="M24" s="44">
        <v>44353</v>
      </c>
      <c r="N24" s="44">
        <v>44358</v>
      </c>
      <c r="O24" s="43" t="s">
        <v>34</v>
      </c>
      <c r="P24" s="43" t="s">
        <v>35</v>
      </c>
      <c r="Q24" s="43"/>
      <c r="R24" s="43"/>
    </row>
    <row r="25" ht="25" customHeight="1" spans="2:18">
      <c r="B25" s="31"/>
      <c r="C25" s="31"/>
      <c r="D25" s="31"/>
      <c r="E25" s="31"/>
      <c r="F25" s="31"/>
      <c r="G25" s="31"/>
      <c r="H25" s="32"/>
      <c r="J25" s="41">
        <v>11</v>
      </c>
      <c r="K25" s="45" t="s">
        <v>43</v>
      </c>
      <c r="L25" s="41" t="s">
        <v>26</v>
      </c>
      <c r="M25" s="46">
        <v>44354</v>
      </c>
      <c r="N25" s="42">
        <v>44359</v>
      </c>
      <c r="O25" s="45" t="s">
        <v>34</v>
      </c>
      <c r="P25" s="45" t="s">
        <v>35</v>
      </c>
      <c r="Q25" s="45"/>
      <c r="R25" s="45"/>
    </row>
    <row r="26" ht="25" customHeight="1" spans="2:18">
      <c r="B26" s="31"/>
      <c r="C26" s="31"/>
      <c r="D26" s="31"/>
      <c r="E26" s="31"/>
      <c r="F26" s="31"/>
      <c r="G26" s="31"/>
      <c r="H26" s="32"/>
      <c r="J26" s="43">
        <v>12</v>
      </c>
      <c r="K26" s="43" t="s">
        <v>44</v>
      </c>
      <c r="L26" s="43" t="s">
        <v>26</v>
      </c>
      <c r="M26" s="44">
        <v>44355</v>
      </c>
      <c r="N26" s="44">
        <v>44360</v>
      </c>
      <c r="O26" s="43" t="s">
        <v>27</v>
      </c>
      <c r="P26" s="43" t="s">
        <v>35</v>
      </c>
      <c r="Q26" s="43"/>
      <c r="R26" s="43"/>
    </row>
    <row r="27" ht="25" customHeight="1" spans="2:18">
      <c r="B27" s="31"/>
      <c r="C27" s="31"/>
      <c r="D27" s="31"/>
      <c r="E27" s="31"/>
      <c r="F27" s="31"/>
      <c r="G27" s="31"/>
      <c r="H27" s="32"/>
      <c r="J27" s="41">
        <v>13</v>
      </c>
      <c r="K27" s="45" t="s">
        <v>45</v>
      </c>
      <c r="L27" s="41" t="s">
        <v>26</v>
      </c>
      <c r="M27" s="46">
        <v>44356</v>
      </c>
      <c r="N27" s="42">
        <v>44361</v>
      </c>
      <c r="O27" s="45" t="s">
        <v>31</v>
      </c>
      <c r="P27" s="45" t="s">
        <v>39</v>
      </c>
      <c r="Q27" s="45"/>
      <c r="R27" s="45"/>
    </row>
    <row r="28" ht="25" customHeight="1" spans="2:18">
      <c r="B28" s="31"/>
      <c r="C28" s="31"/>
      <c r="D28" s="31"/>
      <c r="E28" s="31"/>
      <c r="F28" s="31"/>
      <c r="G28" s="31"/>
      <c r="H28" s="32"/>
      <c r="J28" s="43">
        <v>14</v>
      </c>
      <c r="K28" s="43" t="s">
        <v>46</v>
      </c>
      <c r="L28" s="43" t="s">
        <v>26</v>
      </c>
      <c r="M28" s="44">
        <v>44357</v>
      </c>
      <c r="N28" s="44">
        <v>44362</v>
      </c>
      <c r="O28" s="43" t="s">
        <v>31</v>
      </c>
      <c r="P28" s="43" t="s">
        <v>35</v>
      </c>
      <c r="Q28" s="43"/>
      <c r="R28" s="43"/>
    </row>
    <row r="29" ht="25" customHeight="1" spans="2:18">
      <c r="B29" s="31"/>
      <c r="C29" s="31"/>
      <c r="D29" s="31"/>
      <c r="E29" s="31"/>
      <c r="F29" s="31"/>
      <c r="G29" s="31"/>
      <c r="H29" s="32"/>
      <c r="J29" s="45"/>
      <c r="K29" s="45"/>
      <c r="L29" s="45"/>
      <c r="M29" s="45"/>
      <c r="N29" s="45"/>
      <c r="O29" s="45"/>
      <c r="P29" s="45"/>
      <c r="Q29" s="45"/>
      <c r="R29" s="45"/>
    </row>
    <row r="30" ht="25" customHeight="1" spans="2:18">
      <c r="B30" s="31"/>
      <c r="C30" s="31"/>
      <c r="D30" s="31"/>
      <c r="E30" s="31"/>
      <c r="F30" s="31"/>
      <c r="G30" s="31"/>
      <c r="H30" s="32"/>
      <c r="J30" s="43"/>
      <c r="K30" s="43"/>
      <c r="L30" s="43"/>
      <c r="M30" s="43"/>
      <c r="N30" s="43"/>
      <c r="O30" s="43"/>
      <c r="P30" s="43"/>
      <c r="Q30" s="43"/>
      <c r="R30" s="43"/>
    </row>
    <row r="31" ht="25" customHeight="1" spans="2:18">
      <c r="B31" s="31"/>
      <c r="C31" s="31"/>
      <c r="D31" s="31"/>
      <c r="E31" s="31"/>
      <c r="F31" s="31"/>
      <c r="G31" s="31"/>
      <c r="H31" s="32"/>
      <c r="J31" s="45"/>
      <c r="K31" s="45"/>
      <c r="L31" s="45"/>
      <c r="M31" s="45"/>
      <c r="N31" s="45"/>
      <c r="O31" s="45"/>
      <c r="P31" s="45"/>
      <c r="Q31" s="45"/>
      <c r="R31" s="45"/>
    </row>
    <row r="32" ht="25" customHeight="1" spans="2:18">
      <c r="B32" s="31"/>
      <c r="C32" s="31"/>
      <c r="D32" s="31"/>
      <c r="E32" s="31"/>
      <c r="F32" s="31"/>
      <c r="G32" s="31"/>
      <c r="H32" s="32"/>
      <c r="J32" s="43"/>
      <c r="K32" s="43"/>
      <c r="L32" s="43"/>
      <c r="M32" s="43"/>
      <c r="N32" s="43"/>
      <c r="O32" s="43"/>
      <c r="P32" s="43"/>
      <c r="Q32" s="43"/>
      <c r="R32" s="43"/>
    </row>
    <row r="33" ht="25" customHeight="1" spans="2:18">
      <c r="B33" s="31"/>
      <c r="C33" s="31"/>
      <c r="D33" s="31"/>
      <c r="E33" s="31"/>
      <c r="F33" s="31"/>
      <c r="G33" s="31"/>
      <c r="H33" s="32"/>
      <c r="J33" s="45"/>
      <c r="K33" s="45"/>
      <c r="L33" s="45"/>
      <c r="M33" s="45"/>
      <c r="N33" s="45"/>
      <c r="O33" s="45"/>
      <c r="P33" s="45"/>
      <c r="Q33" s="45"/>
      <c r="R33" s="45"/>
    </row>
    <row r="34" ht="25" customHeight="1"/>
    <row r="35" ht="25" customHeight="1"/>
    <row r="36" ht="25" customHeight="1"/>
    <row r="37" ht="25" customHeight="1"/>
    <row r="38" ht="25" customHeight="1"/>
    <row r="39" ht="25" customHeight="1"/>
    <row r="40" ht="25" customHeight="1"/>
  </sheetData>
  <mergeCells count="42">
    <mergeCell ref="B2:R2"/>
    <mergeCell ref="B4:C4"/>
    <mergeCell ref="H4:J4"/>
    <mergeCell ref="B14:H14"/>
    <mergeCell ref="B15:C15"/>
    <mergeCell ref="D15:G15"/>
    <mergeCell ref="B16:C16"/>
    <mergeCell ref="D16:G16"/>
    <mergeCell ref="B17:C17"/>
    <mergeCell ref="D17:G17"/>
    <mergeCell ref="B18:C18"/>
    <mergeCell ref="D18:G18"/>
    <mergeCell ref="B19:C19"/>
    <mergeCell ref="D19:G19"/>
    <mergeCell ref="B20:C20"/>
    <mergeCell ref="D20:G20"/>
    <mergeCell ref="B21:C21"/>
    <mergeCell ref="D21:G21"/>
    <mergeCell ref="B22:C22"/>
    <mergeCell ref="D22:G22"/>
    <mergeCell ref="B23:C23"/>
    <mergeCell ref="D23:G23"/>
    <mergeCell ref="B24:C24"/>
    <mergeCell ref="D24:G24"/>
    <mergeCell ref="B25:C25"/>
    <mergeCell ref="D25:G25"/>
    <mergeCell ref="B26:C26"/>
    <mergeCell ref="D26:G26"/>
    <mergeCell ref="B27:C27"/>
    <mergeCell ref="D27:G27"/>
    <mergeCell ref="B28:C28"/>
    <mergeCell ref="D28:G28"/>
    <mergeCell ref="B29:C29"/>
    <mergeCell ref="D29:G29"/>
    <mergeCell ref="B30:C30"/>
    <mergeCell ref="D30:G30"/>
    <mergeCell ref="B31:C31"/>
    <mergeCell ref="D31:G31"/>
    <mergeCell ref="B32:C32"/>
    <mergeCell ref="D32:G32"/>
    <mergeCell ref="B33:C33"/>
    <mergeCell ref="D33:G33"/>
  </mergeCells>
  <conditionalFormatting sqref="L6">
    <cfRule type="cellIs" dxfId="0" priority="8" operator="equal">
      <formula>"P0"</formula>
    </cfRule>
    <cfRule type="cellIs" dxfId="1" priority="7" operator="equal">
      <formula>"P1"</formula>
    </cfRule>
    <cfRule type="cellIs" dxfId="2" priority="6" operator="equal">
      <formula>"P2"</formula>
    </cfRule>
  </conditionalFormatting>
  <conditionalFormatting sqref="O6">
    <cfRule type="cellIs" dxfId="0" priority="5" operator="equal">
      <formula>"P0"</formula>
    </cfRule>
    <cfRule type="cellIs" dxfId="1" priority="4" operator="equal">
      <formula>"P1"</formula>
    </cfRule>
    <cfRule type="cellIs" dxfId="2" priority="3" operator="equal">
      <formula>"P2"</formula>
    </cfRule>
  </conditionalFormatting>
  <conditionalFormatting sqref="O1:O3 O5 O13:O1048576">
    <cfRule type="cellIs" dxfId="0" priority="12" operator="equal">
      <formula>"P0"</formula>
    </cfRule>
    <cfRule type="cellIs" dxfId="1" priority="11" operator="equal">
      <formula>"P1"</formula>
    </cfRule>
    <cfRule type="cellIs" dxfId="2" priority="10" operator="equal">
      <formula>"P2"</formula>
    </cfRule>
  </conditionalFormatting>
  <conditionalFormatting sqref="B7:H12">
    <cfRule type="expression" dxfId="3" priority="13">
      <formula>MONTH(B7)&lt;&gt;$E$4</formula>
    </cfRule>
  </conditionalFormatting>
  <conditionalFormatting sqref="N7:O12 K7:L12">
    <cfRule type="cellIs" dxfId="4" priority="2" operator="equal">
      <formula>0</formula>
    </cfRule>
  </conditionalFormatting>
  <conditionalFormatting sqref="J15:R20000">
    <cfRule type="expression" dxfId="5" priority="9">
      <formula>$P15="Cancelled"</formula>
    </cfRule>
  </conditionalFormatting>
  <conditionalFormatting sqref="J15:R2000">
    <cfRule type="expression" dxfId="6" priority="1">
      <formula>COUNTIF($D$15:$G$200,$K15)</formula>
    </cfRule>
  </conditionalFormatting>
  <dataValidations count="2">
    <dataValidation type="list" allowBlank="1" showInputMessage="1" showErrorMessage="1" sqref="O15:O1048576">
      <formula1>"P0,P1,P2"</formula1>
    </dataValidation>
    <dataValidation type="list" allowBlank="1" showInputMessage="1" showErrorMessage="1" sqref="P15:P1048576">
      <formula1>"Completed,In Progress,Not Started,Cancelled"</formula1>
    </dataValidation>
  </dataValidation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2021-06-02T05:37:00Z</dcterms:created>
  <dcterms:modified xsi:type="dcterms:W3CDTF">2021-07-04T09:50:44Z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C80B0AFCF0C84EC298E6C1D9452034AF</vt:lpwstr>
  </property>
  <property fmtid="{D5CDD505-2E9C-101B-9397-08002B2CF9AE}" pid="3" name="KSOProductBuildVer">
    <vt:lpwstr>2052-11.1.0.10578</vt:lpwstr>
  </property>
  <property fmtid="{D5CDD505-2E9C-101B-9397-08002B2CF9AE}" pid="4" name="KSOTemplateUUID">
    <vt:lpwstr>v1.0_mb_0gLXf/aVePcYUC2/e0Lz9w==</vt:lpwstr>
  </property>
</Properties>
</file>